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D:\DANIELEWICZ\ANS ANS ANS GNIEZNO\ANALITYKA BEZPIECZEŃSTWA\Program studiów\Program po zmianach\DO senatu\"/>
    </mc:Choice>
  </mc:AlternateContent>
  <xr:revisionPtr revIDLastSave="0" documentId="13_ncr:1_{CF2847D9-910C-4E36-B955-BE9BE4CECC3A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Arkusz1" sheetId="38" r:id="rId1"/>
    <sheet name="dane" sheetId="9" r:id="rId2"/>
  </sheets>
  <definedNames>
    <definedName name="_sum1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wyk1">#REF!</definedName>
    <definedName name="_wyk2">#REF!</definedName>
    <definedName name="_wyk3">#REF!</definedName>
    <definedName name="_wyk4">#REF!</definedName>
    <definedName name="_wyk5">#REF!</definedName>
    <definedName name="_wyk6">#REF!</definedName>
    <definedName name="_wyk7">#REF!</definedName>
    <definedName name="suma1">#REF!</definedName>
    <definedName name="suma2">#REF!</definedName>
    <definedName name="suma3">#REF!</definedName>
    <definedName name="suma4">#REF!</definedName>
    <definedName name="suma5">#REF!</definedName>
    <definedName name="suma6">#REF!</definedName>
    <definedName name="suma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9" i="38" l="1"/>
  <c r="W89" i="38"/>
  <c r="X89" i="38"/>
  <c r="P74" i="38"/>
  <c r="X57" i="38"/>
  <c r="W57" i="38"/>
  <c r="P57" i="38"/>
  <c r="K57" i="38"/>
  <c r="J57" i="38"/>
  <c r="H57" i="38"/>
  <c r="F57" i="38"/>
  <c r="R114" i="38"/>
  <c r="O114" i="38"/>
  <c r="S114" i="38" s="1"/>
  <c r="X135" i="38" l="1"/>
  <c r="W135" i="38"/>
  <c r="Q135" i="38"/>
  <c r="L135" i="38"/>
  <c r="E141" i="38" s="1"/>
  <c r="K135" i="38"/>
  <c r="J135" i="38"/>
  <c r="I135" i="38"/>
  <c r="H135" i="38"/>
  <c r="G135" i="38"/>
  <c r="F135" i="38"/>
  <c r="E135" i="38"/>
  <c r="R134" i="38"/>
  <c r="S134" i="38" s="1"/>
  <c r="Y133" i="38"/>
  <c r="R133" i="38"/>
  <c r="P133" i="38"/>
  <c r="P135" i="38" s="1"/>
  <c r="N133" i="38"/>
  <c r="U133" i="38" s="1"/>
  <c r="M133" i="38"/>
  <c r="T133" i="38" s="1"/>
  <c r="V133" i="38" s="1"/>
  <c r="Z133" i="38" s="1"/>
  <c r="Y131" i="38"/>
  <c r="R131" i="38"/>
  <c r="N131" i="38"/>
  <c r="U131" i="38" s="1"/>
  <c r="M131" i="38"/>
  <c r="T131" i="38" s="1"/>
  <c r="V131" i="38" s="1"/>
  <c r="Y130" i="38"/>
  <c r="R130" i="38"/>
  <c r="N130" i="38"/>
  <c r="U130" i="38" s="1"/>
  <c r="M130" i="38"/>
  <c r="T130" i="38" s="1"/>
  <c r="V130" i="38" s="1"/>
  <c r="Y128" i="38"/>
  <c r="R128" i="38"/>
  <c r="N128" i="38"/>
  <c r="U128" i="38" s="1"/>
  <c r="U135" i="38" s="1"/>
  <c r="M128" i="38"/>
  <c r="T128" i="38" s="1"/>
  <c r="V128" i="38" s="1"/>
  <c r="X121" i="38"/>
  <c r="W121" i="38"/>
  <c r="L121" i="38"/>
  <c r="K121" i="38"/>
  <c r="I121" i="38"/>
  <c r="H121" i="38"/>
  <c r="G121" i="38"/>
  <c r="F121" i="38"/>
  <c r="E121" i="38"/>
  <c r="Y120" i="38"/>
  <c r="Q120" i="38"/>
  <c r="R120" i="38" s="1"/>
  <c r="Y119" i="38"/>
  <c r="R119" i="38"/>
  <c r="P119" i="38"/>
  <c r="N119" i="38"/>
  <c r="U119" i="38" s="1"/>
  <c r="M119" i="38"/>
  <c r="O119" i="38" s="1"/>
  <c r="Y118" i="38"/>
  <c r="P118" i="38"/>
  <c r="R118" i="38" s="1"/>
  <c r="N118" i="38"/>
  <c r="U118" i="38" s="1"/>
  <c r="M118" i="38"/>
  <c r="Y117" i="38"/>
  <c r="U117" i="38"/>
  <c r="T117" i="38"/>
  <c r="P117" i="38"/>
  <c r="R117" i="38" s="1"/>
  <c r="O117" i="38"/>
  <c r="Y116" i="38"/>
  <c r="R116" i="38"/>
  <c r="N116" i="38"/>
  <c r="U116" i="38" s="1"/>
  <c r="M116" i="38"/>
  <c r="T116" i="38" s="1"/>
  <c r="V116" i="38" s="1"/>
  <c r="Y115" i="38"/>
  <c r="R115" i="38"/>
  <c r="N115" i="38"/>
  <c r="U115" i="38" s="1"/>
  <c r="M115" i="38"/>
  <c r="X108" i="38"/>
  <c r="W108" i="38"/>
  <c r="L108" i="38"/>
  <c r="K108" i="38"/>
  <c r="J108" i="38"/>
  <c r="I108" i="38"/>
  <c r="H108" i="38"/>
  <c r="G108" i="38"/>
  <c r="F108" i="38"/>
  <c r="E108" i="38"/>
  <c r="Y107" i="38"/>
  <c r="T107" i="38"/>
  <c r="R107" i="38"/>
  <c r="N107" i="38"/>
  <c r="U107" i="38" s="1"/>
  <c r="M107" i="38"/>
  <c r="Y106" i="38"/>
  <c r="R106" i="38"/>
  <c r="N106" i="38"/>
  <c r="U106" i="38" s="1"/>
  <c r="M106" i="38"/>
  <c r="Y105" i="38"/>
  <c r="N105" i="38"/>
  <c r="M105" i="38"/>
  <c r="T105" i="38" s="1"/>
  <c r="Y103" i="38"/>
  <c r="U103" i="38"/>
  <c r="T103" i="38"/>
  <c r="O103" i="38"/>
  <c r="Y101" i="38"/>
  <c r="V101" i="38"/>
  <c r="Z101" i="38" s="1"/>
  <c r="U101" i="38"/>
  <c r="T101" i="38"/>
  <c r="R101" i="38"/>
  <c r="O101" i="38"/>
  <c r="S101" i="38" s="1"/>
  <c r="Y100" i="38"/>
  <c r="R100" i="38"/>
  <c r="N100" i="38"/>
  <c r="U100" i="38" s="1"/>
  <c r="M100" i="38"/>
  <c r="T100" i="38" s="1"/>
  <c r="V100" i="38" s="1"/>
  <c r="Z100" i="38" s="1"/>
  <c r="Y99" i="38"/>
  <c r="P99" i="38"/>
  <c r="R99" i="38" s="1"/>
  <c r="N99" i="38"/>
  <c r="U99" i="38" s="1"/>
  <c r="M99" i="38"/>
  <c r="Y98" i="38"/>
  <c r="P98" i="38"/>
  <c r="R98" i="38" s="1"/>
  <c r="N98" i="38"/>
  <c r="U98" i="38" s="1"/>
  <c r="M98" i="38"/>
  <c r="Y97" i="38"/>
  <c r="U97" i="38"/>
  <c r="V97" i="38" s="1"/>
  <c r="Q97" i="38"/>
  <c r="R97" i="38" s="1"/>
  <c r="O97" i="38"/>
  <c r="Y95" i="38"/>
  <c r="U95" i="38"/>
  <c r="V95" i="38" s="1"/>
  <c r="Q95" i="38"/>
  <c r="Q108" i="38" s="1"/>
  <c r="O95" i="38"/>
  <c r="L89" i="38"/>
  <c r="K89" i="38"/>
  <c r="J89" i="38"/>
  <c r="I89" i="38"/>
  <c r="H89" i="38"/>
  <c r="G89" i="38"/>
  <c r="F89" i="38"/>
  <c r="E89" i="38"/>
  <c r="Y88" i="38"/>
  <c r="Z88" i="38" s="1"/>
  <c r="Q88" i="38"/>
  <c r="Y87" i="38"/>
  <c r="P87" i="38"/>
  <c r="N87" i="38"/>
  <c r="M87" i="38"/>
  <c r="T87" i="38" s="1"/>
  <c r="Y86" i="38"/>
  <c r="Y84" i="38"/>
  <c r="R84" i="38"/>
  <c r="N84" i="38"/>
  <c r="U84" i="38" s="1"/>
  <c r="M84" i="38"/>
  <c r="T84" i="38" s="1"/>
  <c r="Y83" i="38"/>
  <c r="P83" i="38"/>
  <c r="R83" i="38" s="1"/>
  <c r="N83" i="38"/>
  <c r="U83" i="38" s="1"/>
  <c r="M83" i="38"/>
  <c r="T83" i="38" s="1"/>
  <c r="Y81" i="38"/>
  <c r="R81" i="38"/>
  <c r="N81" i="38"/>
  <c r="U81" i="38" s="1"/>
  <c r="M81" i="38"/>
  <c r="T81" i="38" s="1"/>
  <c r="U80" i="38"/>
  <c r="T80" i="38"/>
  <c r="Q80" i="38"/>
  <c r="R80" i="38" s="1"/>
  <c r="O80" i="38"/>
  <c r="Y82" i="38"/>
  <c r="U82" i="38"/>
  <c r="T82" i="38"/>
  <c r="Q82" i="38"/>
  <c r="R82" i="38" s="1"/>
  <c r="O82" i="38"/>
  <c r="X74" i="38"/>
  <c r="W74" i="38"/>
  <c r="L74" i="38"/>
  <c r="K74" i="38"/>
  <c r="J74" i="38"/>
  <c r="I74" i="38"/>
  <c r="H74" i="38"/>
  <c r="G74" i="38"/>
  <c r="F74" i="38"/>
  <c r="E74" i="38"/>
  <c r="Y73" i="38"/>
  <c r="U73" i="38"/>
  <c r="R73" i="38"/>
  <c r="N73" i="38"/>
  <c r="M73" i="38"/>
  <c r="T73" i="38" s="1"/>
  <c r="Y72" i="38"/>
  <c r="R72" i="38"/>
  <c r="N72" i="38"/>
  <c r="U72" i="38" s="1"/>
  <c r="M72" i="38"/>
  <c r="T72" i="38" s="1"/>
  <c r="V72" i="38" s="1"/>
  <c r="U71" i="38"/>
  <c r="R71" i="38"/>
  <c r="N71" i="38"/>
  <c r="M71" i="38"/>
  <c r="O71" i="38" s="1"/>
  <c r="Y70" i="38"/>
  <c r="U70" i="38"/>
  <c r="T70" i="38"/>
  <c r="R70" i="38"/>
  <c r="O70" i="38"/>
  <c r="Y66" i="38"/>
  <c r="R66" i="38"/>
  <c r="N66" i="38"/>
  <c r="M66" i="38"/>
  <c r="Y65" i="38"/>
  <c r="U65" i="38"/>
  <c r="T65" i="38"/>
  <c r="R65" i="38"/>
  <c r="O65" i="38"/>
  <c r="Y64" i="38"/>
  <c r="U64" i="38"/>
  <c r="T64" i="38"/>
  <c r="R64" i="38"/>
  <c r="O64" i="38"/>
  <c r="Y63" i="38"/>
  <c r="Q63" i="38"/>
  <c r="U63" i="38"/>
  <c r="O63" i="38"/>
  <c r="M26" i="38"/>
  <c r="T26" i="38" s="1"/>
  <c r="R26" i="38"/>
  <c r="Y26" i="38"/>
  <c r="O29" i="38"/>
  <c r="R29" i="38"/>
  <c r="U29" i="38"/>
  <c r="V29" i="38" s="1"/>
  <c r="Y29" i="38"/>
  <c r="O30" i="38"/>
  <c r="R30" i="38"/>
  <c r="U30" i="38"/>
  <c r="V30" i="38" s="1"/>
  <c r="Y30" i="38"/>
  <c r="O31" i="38"/>
  <c r="T31" i="38"/>
  <c r="V31" i="38" s="1"/>
  <c r="U31" i="38"/>
  <c r="O32" i="38"/>
  <c r="R32" i="38"/>
  <c r="T32" i="38"/>
  <c r="U32" i="38"/>
  <c r="Y32" i="38"/>
  <c r="O25" i="38"/>
  <c r="R25" i="38"/>
  <c r="T25" i="38"/>
  <c r="U25" i="38"/>
  <c r="Y25" i="38"/>
  <c r="Y46" i="38"/>
  <c r="R46" i="38"/>
  <c r="N46" i="38"/>
  <c r="U46" i="38" s="1"/>
  <c r="M46" i="38"/>
  <c r="T46" i="38" s="1"/>
  <c r="Y45" i="38"/>
  <c r="R45" i="38"/>
  <c r="N45" i="38"/>
  <c r="U45" i="38" s="1"/>
  <c r="M45" i="38"/>
  <c r="T45" i="38" s="1"/>
  <c r="Y44" i="38"/>
  <c r="R44" i="38"/>
  <c r="N44" i="38"/>
  <c r="U44" i="38" s="1"/>
  <c r="M44" i="38"/>
  <c r="T44" i="38" s="1"/>
  <c r="Y43" i="38"/>
  <c r="R43" i="38"/>
  <c r="N43" i="38"/>
  <c r="U43" i="38" s="1"/>
  <c r="M43" i="38"/>
  <c r="T43" i="38" s="1"/>
  <c r="Y42" i="38"/>
  <c r="Y57" i="38" s="1"/>
  <c r="Q42" i="38"/>
  <c r="N42" i="38"/>
  <c r="M42" i="38"/>
  <c r="M57" i="38" s="1"/>
  <c r="Y20" i="38"/>
  <c r="U20" i="38"/>
  <c r="T20" i="38"/>
  <c r="R20" i="38"/>
  <c r="O20" i="38"/>
  <c r="X36" i="38"/>
  <c r="W36" i="38"/>
  <c r="P36" i="38"/>
  <c r="L36" i="38"/>
  <c r="K36" i="38"/>
  <c r="J36" i="38"/>
  <c r="I36" i="38"/>
  <c r="H36" i="38"/>
  <c r="G36" i="38"/>
  <c r="F36" i="38"/>
  <c r="E36" i="38"/>
  <c r="M35" i="38"/>
  <c r="O35" i="38" s="1"/>
  <c r="S35" i="38" s="1"/>
  <c r="M34" i="38"/>
  <c r="O34" i="38" s="1"/>
  <c r="S34" i="38" s="1"/>
  <c r="M33" i="38"/>
  <c r="O33" i="38" s="1"/>
  <c r="Y23" i="38"/>
  <c r="R23" i="38"/>
  <c r="N23" i="38"/>
  <c r="U23" i="38" s="1"/>
  <c r="M23" i="38"/>
  <c r="T23" i="38" s="1"/>
  <c r="Y22" i="38"/>
  <c r="R22" i="38"/>
  <c r="N22" i="38"/>
  <c r="U22" i="38" s="1"/>
  <c r="M22" i="38"/>
  <c r="T22" i="38" s="1"/>
  <c r="Y21" i="38"/>
  <c r="Q21" i="38"/>
  <c r="R21" i="38" s="1"/>
  <c r="N21" i="38"/>
  <c r="U21" i="38" s="1"/>
  <c r="M21" i="38"/>
  <c r="T21" i="38" s="1"/>
  <c r="Y19" i="38"/>
  <c r="U19" i="38"/>
  <c r="T19" i="38"/>
  <c r="R19" i="38"/>
  <c r="O19" i="38"/>
  <c r="Y89" i="38" l="1"/>
  <c r="V70" i="38"/>
  <c r="V82" i="38"/>
  <c r="Z30" i="38"/>
  <c r="S30" i="38"/>
  <c r="U42" i="38"/>
  <c r="U57" i="38" s="1"/>
  <c r="N57" i="38"/>
  <c r="U66" i="38"/>
  <c r="N74" i="38"/>
  <c r="V65" i="38"/>
  <c r="Z65" i="38" s="1"/>
  <c r="S65" i="38"/>
  <c r="T89" i="38"/>
  <c r="Z95" i="38"/>
  <c r="Z97" i="38"/>
  <c r="O106" i="38"/>
  <c r="S106" i="38" s="1"/>
  <c r="S119" i="38"/>
  <c r="S32" i="38"/>
  <c r="O26" i="38"/>
  <c r="S26" i="38" s="1"/>
  <c r="R63" i="38"/>
  <c r="S63" i="38" s="1"/>
  <c r="Q74" i="38"/>
  <c r="V64" i="38"/>
  <c r="T66" i="38"/>
  <c r="V66" i="38" s="1"/>
  <c r="Z66" i="38" s="1"/>
  <c r="M74" i="38"/>
  <c r="T98" i="38"/>
  <c r="M108" i="38"/>
  <c r="V103" i="38"/>
  <c r="V117" i="38"/>
  <c r="Z117" i="38" s="1"/>
  <c r="O81" i="38"/>
  <c r="S81" i="38" s="1"/>
  <c r="M89" i="38"/>
  <c r="R42" i="38"/>
  <c r="R57" i="38" s="1"/>
  <c r="Q57" i="38"/>
  <c r="O115" i="38"/>
  <c r="S115" i="38" s="1"/>
  <c r="M121" i="38"/>
  <c r="N135" i="38"/>
  <c r="Z72" i="38"/>
  <c r="N89" i="38"/>
  <c r="Q89" i="38"/>
  <c r="R95" i="38"/>
  <c r="S95" i="38" s="1"/>
  <c r="N108" i="38"/>
  <c r="N121" i="38"/>
  <c r="U121" i="38"/>
  <c r="Z128" i="38"/>
  <c r="T135" i="38"/>
  <c r="U74" i="38"/>
  <c r="Z64" i="38"/>
  <c r="S117" i="38"/>
  <c r="R135" i="38"/>
  <c r="P89" i="38"/>
  <c r="R88" i="38"/>
  <c r="S88" i="38" s="1"/>
  <c r="S97" i="38"/>
  <c r="V98" i="38"/>
  <c r="Z98" i="38" s="1"/>
  <c r="T71" i="38"/>
  <c r="V71" i="38" s="1"/>
  <c r="Z71" i="38" s="1"/>
  <c r="V84" i="38"/>
  <c r="Z84" i="38" s="1"/>
  <c r="U87" i="38"/>
  <c r="U89" i="38" s="1"/>
  <c r="O99" i="38"/>
  <c r="S99" i="38" s="1"/>
  <c r="Y108" i="38"/>
  <c r="T106" i="38"/>
  <c r="V106" i="38" s="1"/>
  <c r="Z106" i="38" s="1"/>
  <c r="T115" i="38"/>
  <c r="O118" i="38"/>
  <c r="S118" i="38" s="1"/>
  <c r="P121" i="38"/>
  <c r="V135" i="38"/>
  <c r="P108" i="38"/>
  <c r="T119" i="38"/>
  <c r="V119" i="38" s="1"/>
  <c r="Z119" i="38" s="1"/>
  <c r="Y135" i="38"/>
  <c r="F144" i="38" s="1"/>
  <c r="M135" i="38"/>
  <c r="Z131" i="38"/>
  <c r="Z130" i="38"/>
  <c r="Y121" i="38"/>
  <c r="Z116" i="38"/>
  <c r="Y74" i="38"/>
  <c r="S71" i="38"/>
  <c r="O133" i="38"/>
  <c r="S133" i="38" s="1"/>
  <c r="O131" i="38"/>
  <c r="S131" i="38" s="1"/>
  <c r="O130" i="38"/>
  <c r="S130" i="38" s="1"/>
  <c r="O128" i="38"/>
  <c r="R121" i="38"/>
  <c r="S120" i="38"/>
  <c r="Z120" i="38"/>
  <c r="F141" i="38" s="1"/>
  <c r="Q121" i="38"/>
  <c r="O116" i="38"/>
  <c r="S116" i="38" s="1"/>
  <c r="T118" i="38"/>
  <c r="V118" i="38" s="1"/>
  <c r="Z118" i="38" s="1"/>
  <c r="Z103" i="38"/>
  <c r="V107" i="38"/>
  <c r="Z107" i="38" s="1"/>
  <c r="U105" i="38"/>
  <c r="V105" i="38" s="1"/>
  <c r="R103" i="38"/>
  <c r="O107" i="38"/>
  <c r="S107" i="38" s="1"/>
  <c r="O105" i="38"/>
  <c r="R105" i="38"/>
  <c r="O98" i="38"/>
  <c r="S98" i="38" s="1"/>
  <c r="T99" i="38"/>
  <c r="V99" i="38" s="1"/>
  <c r="Z99" i="38" s="1"/>
  <c r="O100" i="38"/>
  <c r="S100" i="38" s="1"/>
  <c r="V87" i="38"/>
  <c r="O87" i="38"/>
  <c r="R87" i="38"/>
  <c r="O84" i="38"/>
  <c r="S84" i="38" s="1"/>
  <c r="V83" i="38"/>
  <c r="Z83" i="38" s="1"/>
  <c r="O83" i="38"/>
  <c r="S83" i="38" s="1"/>
  <c r="Z82" i="38"/>
  <c r="V80" i="38"/>
  <c r="S82" i="38"/>
  <c r="V81" i="38"/>
  <c r="Z81" i="38" s="1"/>
  <c r="S80" i="38"/>
  <c r="S29" i="38"/>
  <c r="S70" i="38"/>
  <c r="U26" i="38"/>
  <c r="V26" i="38" s="1"/>
  <c r="O66" i="38"/>
  <c r="S66" i="38" s="1"/>
  <c r="V73" i="38"/>
  <c r="Z73" i="38" s="1"/>
  <c r="S64" i="38"/>
  <c r="O73" i="38"/>
  <c r="S73" i="38" s="1"/>
  <c r="Z70" i="38"/>
  <c r="O72" i="38"/>
  <c r="S72" i="38" s="1"/>
  <c r="T63" i="38"/>
  <c r="Z29" i="38"/>
  <c r="V32" i="38"/>
  <c r="Z32" i="38" s="1"/>
  <c r="V19" i="38"/>
  <c r="Z19" i="38" s="1"/>
  <c r="V22" i="38"/>
  <c r="Z22" i="38" s="1"/>
  <c r="V25" i="38"/>
  <c r="Z25" i="38" s="1"/>
  <c r="S25" i="38"/>
  <c r="V20" i="38"/>
  <c r="Z20" i="38" s="1"/>
  <c r="V45" i="38"/>
  <c r="Z45" i="38" s="1"/>
  <c r="O42" i="38"/>
  <c r="V44" i="38"/>
  <c r="Z44" i="38" s="1"/>
  <c r="O44" i="38"/>
  <c r="S44" i="38" s="1"/>
  <c r="V43" i="38"/>
  <c r="Z43" i="38" s="1"/>
  <c r="O43" i="38"/>
  <c r="S43" i="38" s="1"/>
  <c r="V46" i="38"/>
  <c r="Z46" i="38" s="1"/>
  <c r="O46" i="38"/>
  <c r="S46" i="38" s="1"/>
  <c r="O45" i="38"/>
  <c r="S45" i="38" s="1"/>
  <c r="T42" i="38"/>
  <c r="Y36" i="38"/>
  <c r="R36" i="38"/>
  <c r="S19" i="38"/>
  <c r="V21" i="38"/>
  <c r="Z21" i="38" s="1"/>
  <c r="Q36" i="38"/>
  <c r="O22" i="38"/>
  <c r="S22" i="38" s="1"/>
  <c r="O23" i="38"/>
  <c r="S23" i="38" s="1"/>
  <c r="T36" i="38"/>
  <c r="S20" i="38"/>
  <c r="N36" i="38"/>
  <c r="S33" i="38"/>
  <c r="M36" i="38"/>
  <c r="V23" i="38"/>
  <c r="Z23" i="38" s="1"/>
  <c r="O21" i="38"/>
  <c r="S21" i="38" s="1"/>
  <c r="R74" i="38" l="1"/>
  <c r="Z135" i="38"/>
  <c r="U36" i="38"/>
  <c r="S74" i="38"/>
  <c r="V42" i="38"/>
  <c r="T57" i="38"/>
  <c r="S42" i="38"/>
  <c r="S57" i="38" s="1"/>
  <c r="O57" i="38"/>
  <c r="Z80" i="38"/>
  <c r="V89" i="38"/>
  <c r="S121" i="38"/>
  <c r="O74" i="38"/>
  <c r="E143" i="38"/>
  <c r="R89" i="38"/>
  <c r="E140" i="38"/>
  <c r="S128" i="38"/>
  <c r="O135" i="38"/>
  <c r="F143" i="38"/>
  <c r="T108" i="38"/>
  <c r="E144" i="38"/>
  <c r="E145" i="38" s="1"/>
  <c r="F145" i="38"/>
  <c r="T121" i="38"/>
  <c r="O121" i="38"/>
  <c r="V115" i="38"/>
  <c r="V63" i="38"/>
  <c r="T74" i="38"/>
  <c r="Z105" i="38"/>
  <c r="Z108" i="38" s="1"/>
  <c r="V108" i="38"/>
  <c r="S105" i="38"/>
  <c r="O108" i="38"/>
  <c r="U108" i="38"/>
  <c r="F140" i="38" s="1"/>
  <c r="R108" i="38"/>
  <c r="S103" i="38"/>
  <c r="S87" i="38"/>
  <c r="S89" i="38" s="1"/>
  <c r="O89" i="38"/>
  <c r="Z87" i="38"/>
  <c r="S36" i="38"/>
  <c r="Z36" i="38"/>
  <c r="O36" i="38"/>
  <c r="V36" i="38"/>
  <c r="E142" i="38" l="1"/>
  <c r="S135" i="38"/>
  <c r="Z89" i="38"/>
  <c r="Z42" i="38"/>
  <c r="Z57" i="38" s="1"/>
  <c r="V57" i="38"/>
  <c r="S108" i="38"/>
  <c r="Z115" i="38"/>
  <c r="V121" i="38"/>
  <c r="Z63" i="38"/>
  <c r="V74" i="38"/>
  <c r="E139" i="38" l="1"/>
  <c r="G144" i="38" s="1"/>
  <c r="Z121" i="38"/>
  <c r="F142" i="38"/>
  <c r="Z74" i="38"/>
  <c r="G140" i="38" l="1"/>
  <c r="G145" i="38"/>
  <c r="G141" i="38"/>
  <c r="G142" i="38"/>
  <c r="G143" i="38"/>
  <c r="F139" i="38"/>
  <c r="H143" i="38" l="1"/>
  <c r="H141" i="38"/>
  <c r="H140" i="38"/>
  <c r="H144" i="38"/>
  <c r="H145" i="38"/>
  <c r="H142" i="38"/>
</calcChain>
</file>

<file path=xl/sharedStrings.xml><?xml version="1.0" encoding="utf-8"?>
<sst xmlns="http://schemas.openxmlformats.org/spreadsheetml/2006/main" count="541" uniqueCount="159">
  <si>
    <r>
      <rPr>
        <b/>
        <sz val="11"/>
        <rFont val="Calibri"/>
        <family val="2"/>
        <charset val="238"/>
        <scheme val="minor"/>
      </rPr>
      <t>STUDIA:</t>
    </r>
    <r>
      <rPr>
        <sz val="11"/>
        <rFont val="Calibri"/>
        <family val="2"/>
        <charset val="238"/>
        <scheme val="minor"/>
      </rPr>
      <t xml:space="preserve"> INŻYNIERSKIE</t>
    </r>
  </si>
  <si>
    <r>
      <rPr>
        <b/>
        <sz val="11"/>
        <rFont val="Calibri"/>
        <family val="2"/>
        <charset val="238"/>
        <scheme val="minor"/>
      </rPr>
      <t>TRYB:</t>
    </r>
    <r>
      <rPr>
        <sz val="11"/>
        <rFont val="Calibri"/>
        <family val="2"/>
        <charset val="238"/>
        <scheme val="minor"/>
      </rPr>
      <t xml:space="preserve"> STACJONARNE</t>
    </r>
  </si>
  <si>
    <r>
      <t>PROFIL:</t>
    </r>
    <r>
      <rPr>
        <sz val="11"/>
        <rFont val="Calibri"/>
        <family val="2"/>
        <charset val="238"/>
        <scheme val="minor"/>
      </rPr>
      <t xml:space="preserve"> PRAKTYCZNY</t>
    </r>
  </si>
  <si>
    <t>ROK I - SEMESTR 1</t>
  </si>
  <si>
    <t>LP.</t>
  </si>
  <si>
    <t>PRZEDMIOT</t>
  </si>
  <si>
    <t>GRUPA TREŚCI</t>
  </si>
  <si>
    <t>FORMA ZALICZENIA</t>
  </si>
  <si>
    <t>FORMA ZAJĘĆ</t>
  </si>
  <si>
    <t>GODZINY</t>
  </si>
  <si>
    <t>ECTS</t>
  </si>
  <si>
    <t>Wykłady</t>
  </si>
  <si>
    <t>Ćwiczenia</t>
  </si>
  <si>
    <t>Seminaria</t>
  </si>
  <si>
    <t>Laboratoria</t>
  </si>
  <si>
    <t>Projekty</t>
  </si>
  <si>
    <t>Praktyki zawodowe</t>
  </si>
  <si>
    <t>SUMA</t>
  </si>
  <si>
    <t>lokalne</t>
  </si>
  <si>
    <t>zdalne</t>
  </si>
  <si>
    <t>teoretyczne</t>
  </si>
  <si>
    <t>praktyczne</t>
  </si>
  <si>
    <t>Analiza matematyczna</t>
  </si>
  <si>
    <t>podstawowe</t>
  </si>
  <si>
    <t>E</t>
  </si>
  <si>
    <t>kierunkowe</t>
  </si>
  <si>
    <t>Szkolenie BHP</t>
  </si>
  <si>
    <t>Szkolenie biblioteczne</t>
  </si>
  <si>
    <t>Wychowanie fizyczne</t>
  </si>
  <si>
    <t>EGZAMINY:</t>
  </si>
  <si>
    <t>ROK I - SEMESTR 2</t>
  </si>
  <si>
    <t>Praktyka zawodowa I</t>
  </si>
  <si>
    <t>praktyki zawodowe</t>
  </si>
  <si>
    <t>ROK II - SEMESTR 3</t>
  </si>
  <si>
    <t>ROK II - SEMESTR 4</t>
  </si>
  <si>
    <t>Praktyka zawodowa II</t>
  </si>
  <si>
    <t>ROK III - SEMESTR 5</t>
  </si>
  <si>
    <t>ROK III - SEMESTR 6</t>
  </si>
  <si>
    <t>ROK IV - SEMESTR 7</t>
  </si>
  <si>
    <t>Przygotowanie pracy dyplomowej</t>
  </si>
  <si>
    <t>PODSUMOWANIE</t>
  </si>
  <si>
    <t>UDZIAŁ PROCENTOWY</t>
  </si>
  <si>
    <t>ZAJĘCIA:</t>
  </si>
  <si>
    <t>ZAJĘCIA PRAKTYCZNE:
laboratoria, projekty, praktyki zawodowe</t>
  </si>
  <si>
    <t>PRAKTYKI ZAWODOWE:</t>
  </si>
  <si>
    <t>PRZEDMIOTY OBIERALNE:</t>
  </si>
  <si>
    <t>PRZEDMIOTY HUMANISTYCZNE I SPOŁECZNE:</t>
  </si>
  <si>
    <t>Grupa treści</t>
  </si>
  <si>
    <t>ST</t>
  </si>
  <si>
    <t>NST</t>
  </si>
  <si>
    <t>kontaktowe</t>
  </si>
  <si>
    <t>specjalnościowe</t>
  </si>
  <si>
    <t>humanistyczne i społeczne</t>
  </si>
  <si>
    <t>Samodzielna praca studenta</t>
  </si>
  <si>
    <t>Kontaktowe dydaktyczne</t>
  </si>
  <si>
    <t>SAMODZIELNA PRACA STUDENTA:</t>
  </si>
  <si>
    <t>SAMODZIELNA PRACA STUDENTA BEZ PRAKTYK ZAWODOWYCH:</t>
  </si>
  <si>
    <t>SPS</t>
  </si>
  <si>
    <t>lektorat</t>
  </si>
  <si>
    <r>
      <rPr>
        <b/>
        <sz val="9"/>
        <rFont val="Calibri"/>
        <family val="2"/>
        <charset val="238"/>
        <scheme val="minor"/>
      </rPr>
      <t>UWAGA:</t>
    </r>
    <r>
      <rPr>
        <sz val="9"/>
        <rFont val="Calibri"/>
        <family val="2"/>
        <charset val="238"/>
        <scheme val="minor"/>
      </rPr>
      <t xml:space="preserve"> Prowadzący może zdecydować, że maksymalnie 20% wykładów z danego przedmiotu będzie prowadzonych zdalnie.</t>
    </r>
  </si>
  <si>
    <r>
      <rPr>
        <b/>
        <sz val="11"/>
        <rFont val="Calibri"/>
        <family val="2"/>
        <charset val="238"/>
        <scheme val="minor"/>
      </rPr>
      <t>KIERUNEK:</t>
    </r>
    <r>
      <rPr>
        <sz val="11"/>
        <rFont val="Calibri"/>
        <family val="2"/>
        <charset val="238"/>
        <scheme val="minor"/>
      </rPr>
      <t xml:space="preserve"> ANALITYKA BEZPIECZEŃSTWA</t>
    </r>
  </si>
  <si>
    <r>
      <rPr>
        <b/>
        <sz val="11"/>
        <rFont val="Calibri"/>
        <family val="2"/>
        <charset val="238"/>
        <scheme val="minor"/>
      </rPr>
      <t>SPECJALNOŚĆ:</t>
    </r>
    <r>
      <rPr>
        <sz val="11"/>
        <rFont val="Calibri"/>
        <family val="2"/>
        <charset val="238"/>
        <scheme val="minor"/>
      </rPr>
      <t xml:space="preserve"> -</t>
    </r>
  </si>
  <si>
    <t>Samomotywacja i wybór drogi zawodowej</t>
  </si>
  <si>
    <t>Systemy bezpieczeństwa państwa</t>
  </si>
  <si>
    <t>Współczesne systemy polityczne</t>
  </si>
  <si>
    <t>Komunikacja interpersonalna</t>
  </si>
  <si>
    <t>Podstawy topografii i terenoznawstwa</t>
  </si>
  <si>
    <t>Cykl rozpoznawczy</t>
  </si>
  <si>
    <t>PO 2:
 - Historia świata XIX i XX wieku
 - Polityka międzynarodowa XIX i XX wieku</t>
  </si>
  <si>
    <t>Cyberterroryzm</t>
  </si>
  <si>
    <t>Przestępczość zorganizowana</t>
  </si>
  <si>
    <t>PROGRAM STUDIÓW I STOPNIA</t>
  </si>
  <si>
    <t>Różnorodność kulturowa</t>
  </si>
  <si>
    <t>Praktyczne prezentowanie informacji i wyników I</t>
  </si>
  <si>
    <t>Ustrukturyzowana analiza informacji I</t>
  </si>
  <si>
    <t>Ustrukturyzowana analiza informacji II</t>
  </si>
  <si>
    <t>Ustrukturyzowana analiza informacji III</t>
  </si>
  <si>
    <r>
      <rPr>
        <b/>
        <sz val="11"/>
        <rFont val="Calibri"/>
        <family val="2"/>
        <charset val="238"/>
        <scheme val="minor"/>
      </rPr>
      <t>INSTYTUT:</t>
    </r>
    <r>
      <rPr>
        <sz val="11"/>
        <rFont val="Calibri"/>
        <family val="2"/>
        <charset val="238"/>
        <scheme val="minor"/>
      </rPr>
      <t xml:space="preserve"> NAUK O BEZPIECZEŃSTWIE</t>
    </r>
  </si>
  <si>
    <t>Podróż studyjna I</t>
  </si>
  <si>
    <t>Podróż studyjna II</t>
  </si>
  <si>
    <t>Technologie informatyczne w procesie analizy danych</t>
  </si>
  <si>
    <t>Fotogrametria i teledetekcja</t>
  </si>
  <si>
    <t>Analiza alternatywna</t>
  </si>
  <si>
    <t>Metodyka prowadzenia szkoleń</t>
  </si>
  <si>
    <t xml:space="preserve">Zagrożenie improwizowanymi ładunkami wybuchowymi </t>
  </si>
  <si>
    <t>Analiza profilu zachowań</t>
  </si>
  <si>
    <t>Przeciwdziałania AML/CFT</t>
  </si>
  <si>
    <t xml:space="preserve"> </t>
  </si>
  <si>
    <r>
      <t>OBOWIĄZUJE OD ROKU AKADEMICKIEGO:</t>
    </r>
    <r>
      <rPr>
        <sz val="11"/>
        <rFont val="Calibri"/>
        <family val="2"/>
        <charset val="238"/>
        <scheme val="minor"/>
      </rPr>
      <t xml:space="preserve"> 2022/23</t>
    </r>
  </si>
  <si>
    <t>PO 1:
 - Podstawy socjologi
 - Podstawy filozofii</t>
  </si>
  <si>
    <t>PO 3:
 - Ochrona prywatności - aspekty prawne i finansowe
 - Podstawy prawne bezpieczeństwa                                                                                                          - Podstawy prawa międzynarodowego</t>
  </si>
  <si>
    <t>Język polski w praktyce - metodyka pisania dokumentów</t>
  </si>
  <si>
    <t>PO4:                                                                                                                                  - Wywiad jawnoźródłowy                                                                                                            - Inżynieria elektryczna</t>
  </si>
  <si>
    <t xml:space="preserve">Podstawy działania sieci internetowej </t>
  </si>
  <si>
    <t>Kurs pierwszej pomocy</t>
  </si>
  <si>
    <t>Podstawy logiki</t>
  </si>
  <si>
    <t>Podstawy rachunku prawdopodobieństwa</t>
  </si>
  <si>
    <t xml:space="preserve">Operacje wpływu i wojna informacyjna </t>
  </si>
  <si>
    <t>Technologie informacyjne w procesie analizy danych</t>
  </si>
  <si>
    <t>Praktyczne umiejętności prezentowania informacji i wyników</t>
  </si>
  <si>
    <t xml:space="preserve">Ochrona informacji niejawnych </t>
  </si>
  <si>
    <t>Bezpieczeństwo w sieci internetowej</t>
  </si>
  <si>
    <t xml:space="preserve">Technologie informacyjne w procesie analizy danych </t>
  </si>
  <si>
    <t>Praktyczne prezentowanie informacji i wyników</t>
  </si>
  <si>
    <t>PO 5:
 - Konflikty a surowce naturalne
 - Współczesne konflikty zbrojne</t>
  </si>
  <si>
    <t>PO 6:
 - Organizacje międzynarodowe
 - Struktura sił zbrojnych RP</t>
  </si>
  <si>
    <t>PO 7: Formy i metody działania służb specjalnych/Rola analizy wywiadowczej w procesie decyzyjnym NATO</t>
  </si>
  <si>
    <t>PO 10:
 - Język francuski
 - Język rosyjski</t>
  </si>
  <si>
    <t>PO 11:
 - Statystyka matematyczna
 - Podstawy statystyki</t>
  </si>
  <si>
    <t>PO 15:
 - Język francuski
 - Język rosyjski</t>
  </si>
  <si>
    <t>PO 16: 
 - Tworzenie i analiza stron internetowych
 - Bezpieczeństwo i tworzenie stron internetowych</t>
  </si>
  <si>
    <t>PO 18:
 - Język francuski
 - Język rosyjski</t>
  </si>
  <si>
    <t>PO 19:
 - Analiza mediów i przekazu
 - Analizy biznesowe</t>
  </si>
  <si>
    <t>PO 20:
 - Bezpieczeństwo infrastruktury krytycznej
 - Analiza środowiska bezpieczeństwa                                                               Analiza planowania organizacji bezpieczeństwa</t>
  </si>
  <si>
    <t>PO 21:
 - Sieci komórkowe nowej generacji
 - Problemy bezpieczeństwa energetycznego</t>
  </si>
  <si>
    <t>PO 24:
 - Pozyskiwanie i analiza danych z elektronicznych systemów bezpieczeństwa
 - Obliczenia inżynierskie i naukowe</t>
  </si>
  <si>
    <t>PO 25:
 - Geografia i potencjał gospodarczy Afryki                                                       Religie świata</t>
  </si>
  <si>
    <t xml:space="preserve">1. </t>
  </si>
  <si>
    <t>4.</t>
  </si>
  <si>
    <t>3.</t>
  </si>
  <si>
    <t>9.</t>
  </si>
  <si>
    <t>6.</t>
  </si>
  <si>
    <t>1.</t>
  </si>
  <si>
    <t>7.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</si>
  <si>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</si>
  <si>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</si>
  <si>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</si>
  <si>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</si>
  <si>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</si>
  <si>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</si>
  <si>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</si>
  <si>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</si>
  <si>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</si>
  <si>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</si>
  <si>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</si>
  <si>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</si>
  <si>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</si>
  <si>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</si>
  <si>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</si>
  <si>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</si>
  <si>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>2.</t>
  </si>
  <si>
    <t>5.</t>
  </si>
  <si>
    <t>8.</t>
  </si>
  <si>
    <t>10.</t>
  </si>
  <si>
    <t>11.</t>
  </si>
  <si>
    <t>12.</t>
  </si>
  <si>
    <t>13.</t>
  </si>
  <si>
    <t>14.</t>
  </si>
  <si>
    <t>15.</t>
  </si>
  <si>
    <t>PO  9:                                                                                  Kryminologia i audyt śledczy                                           Podstawy routingu i przełączania</t>
  </si>
  <si>
    <t xml:space="preserve">PO 8:                                                                                   - Rozpoznanie obrazowe                                                                                    Zasady bezpieczeństwa w środowisku międzynarodowym </t>
  </si>
  <si>
    <t>PO 12:                                                                                 Technologie informatyczne w procesie analizy danych                      Podstawy programowania w C++</t>
  </si>
  <si>
    <t>PO  14                                                                                                                                        -  Terroryzm międzynarodowy                                                                                        - Sposoby komunikowania się organizacji terrorystycznych</t>
  </si>
  <si>
    <t xml:space="preserve">PO 13:                                                                                      - Psychologiczne aspekty oszustw                                                        - Psychologia w ujęciu analitycznym </t>
  </si>
  <si>
    <t>PO 26:                                                                                    Praktyczne prezentowanie informacji i wyników w języku angielskim                                                                                Praktyczne prezentowanie informacji i wyników w języku francuskim
 Praktyczne prezentowanie informacji i wyników w języku rozyjskim</t>
  </si>
  <si>
    <t>PO 22:                                                                              
 Technologia informacyjna                                                                     Zarządzanie informacja i wiedzą</t>
  </si>
  <si>
    <t xml:space="preserve">PO 23                                                                                         
 Aplikacje analizy danych                                                                                      Bazy danych </t>
  </si>
  <si>
    <t>Język angielski (francuski/rosyjski)</t>
  </si>
  <si>
    <t>PO 17                                                                               
Elektorniczne systemy bezpieczeństwa                          
Fizyczne systemy bezpieczeństwa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</si>
</sst>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sz val="9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b/>
      <sz val="9"/>
      <color rgb="FFFFFFF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8"/>
      <name val="Arial CE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 wrapText="1"/>
    </xf>
    <xf numFmtId="0" fontId="3" fillId="10" borderId="1" xfId="0" applyFont="1" applyFill="1" applyBorder="1" applyAlignment="1">
      <alignment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/>
    <xf numFmtId="0" fontId="4" fillId="14" borderId="1" xfId="0" applyFont="1" applyFill="1" applyBorder="1" applyAlignment="1">
      <alignment horizontal="center" vertical="center" wrapText="1"/>
    </xf>
    <xf numFmtId="10" fontId="4" fillId="14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9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7" fillId="13" borderId="0" xfId="0" applyFont="1" applyFill="1" applyAlignment="1">
      <alignment horizontal="left" vertical="center" wrapText="1"/>
    </xf>
    <xf numFmtId="0" fontId="8" fillId="13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ny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2" displayName="Tabela2" ref="B2:B9" totalsRowShown="0" headerRowDxfId="2" dataDxfId="1">
  <autoFilter ref="B2:B9" xr:uid="{00000000-0009-0000-0100-000002000000}"/>
  <tableColumns count="1">
    <tableColumn id="1" xr3:uid="{00000000-0010-0000-0000-000001000000}" name="Grupa treści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Z145"/>
  <sheetViews>
    <sheetView tabSelected="1" topLeftCell="A7" zoomScale="86" zoomScaleNormal="86" workbookViewId="0">
      <pane xSplit="1" topLeftCell="B1" activePane="topRight" state="frozen"/>
      <selection pane="topRight" activeCell="D23" sqref="D23"/>
    </sheetView>
  </sheetViews>
  <sheetFormatPr defaultColWidth="9.1796875" defaultRowHeight="12.5" x14ac:dyDescent="0.25"/>
  <cols>
    <col min="1" max="1" width="4.1796875" style="30" customWidth="1"/>
    <col min="2" max="2" width="3.54296875" style="30" customWidth="1"/>
    <col min="3" max="3" width="41.81640625" style="27" customWidth="1"/>
    <col min="4" max="4" width="24.54296875" style="30" customWidth="1"/>
    <col min="5" max="16384" width="9.1796875" style="30"/>
  </cols>
  <sheetData>
    <row r="3" spans="2:26" x14ac:dyDescent="0.25">
      <c r="B3" s="26"/>
      <c r="C3" s="1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2:26" ht="14.5" x14ac:dyDescent="0.25">
      <c r="B4" s="40" t="s">
        <v>71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spans="2:26" ht="14.5" x14ac:dyDescent="0.25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2:26" ht="14.5" x14ac:dyDescent="0.25">
      <c r="B6" s="40" t="s">
        <v>2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spans="2:26" ht="14.5" x14ac:dyDescent="0.25">
      <c r="B7" s="41" t="s">
        <v>77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2:26" ht="14.5" x14ac:dyDescent="0.25">
      <c r="B8" s="41" t="s">
        <v>60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2:26" ht="14.5" x14ac:dyDescent="0.25">
      <c r="B9" s="41" t="s">
        <v>1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2:26" ht="14.5" x14ac:dyDescent="0.25">
      <c r="B10" s="41" t="s">
        <v>61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2:26" ht="14.5" x14ac:dyDescent="0.25">
      <c r="B11" s="40" t="s">
        <v>88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spans="2:26" x14ac:dyDescent="0.25">
      <c r="B12" s="31"/>
      <c r="C12" s="32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2:26" x14ac:dyDescent="0.25">
      <c r="B13" s="42" t="s">
        <v>59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2:26" x14ac:dyDescent="0.25">
      <c r="B14" s="31"/>
      <c r="C14" s="32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2:26" x14ac:dyDescent="0.25">
      <c r="B15" s="43" t="s">
        <v>3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2:26" x14ac:dyDescent="0.25">
      <c r="B16" s="44" t="s">
        <v>4</v>
      </c>
      <c r="C16" s="45" t="s">
        <v>5</v>
      </c>
      <c r="D16" s="44" t="s">
        <v>6</v>
      </c>
      <c r="E16" s="44" t="s">
        <v>7</v>
      </c>
      <c r="F16" s="44" t="s">
        <v>8</v>
      </c>
      <c r="G16" s="44"/>
      <c r="H16" s="44"/>
      <c r="I16" s="44"/>
      <c r="J16" s="44"/>
      <c r="K16" s="44"/>
      <c r="L16" s="44"/>
      <c r="M16" s="46" t="s">
        <v>9</v>
      </c>
      <c r="N16" s="47"/>
      <c r="O16" s="47"/>
      <c r="P16" s="47"/>
      <c r="Q16" s="47"/>
      <c r="R16" s="47"/>
      <c r="S16" s="48"/>
      <c r="T16" s="44" t="s">
        <v>10</v>
      </c>
      <c r="U16" s="44"/>
      <c r="V16" s="44"/>
      <c r="W16" s="44"/>
      <c r="X16" s="44"/>
      <c r="Y16" s="44"/>
      <c r="Z16" s="44"/>
    </row>
    <row r="17" spans="2:26" x14ac:dyDescent="0.25">
      <c r="B17" s="44"/>
      <c r="C17" s="45"/>
      <c r="D17" s="44"/>
      <c r="E17" s="44"/>
      <c r="F17" s="44" t="s">
        <v>11</v>
      </c>
      <c r="G17" s="44"/>
      <c r="H17" s="44" t="s">
        <v>12</v>
      </c>
      <c r="I17" s="50" t="s">
        <v>13</v>
      </c>
      <c r="J17" s="44" t="s">
        <v>14</v>
      </c>
      <c r="K17" s="44" t="s">
        <v>15</v>
      </c>
      <c r="L17" s="44" t="s">
        <v>16</v>
      </c>
      <c r="M17" s="46" t="s">
        <v>54</v>
      </c>
      <c r="N17" s="47"/>
      <c r="O17" s="48"/>
      <c r="P17" s="46" t="s">
        <v>53</v>
      </c>
      <c r="Q17" s="47"/>
      <c r="R17" s="48"/>
      <c r="S17" s="44" t="s">
        <v>17</v>
      </c>
      <c r="T17" s="44" t="s">
        <v>54</v>
      </c>
      <c r="U17" s="44"/>
      <c r="V17" s="44"/>
      <c r="W17" s="44" t="s">
        <v>53</v>
      </c>
      <c r="X17" s="44"/>
      <c r="Y17" s="44"/>
      <c r="Z17" s="44" t="s">
        <v>17</v>
      </c>
    </row>
    <row r="18" spans="2:26" x14ac:dyDescent="0.25">
      <c r="B18" s="44"/>
      <c r="C18" s="45"/>
      <c r="D18" s="44"/>
      <c r="E18" s="44"/>
      <c r="F18" s="25" t="s">
        <v>18</v>
      </c>
      <c r="G18" s="25" t="s">
        <v>19</v>
      </c>
      <c r="H18" s="44"/>
      <c r="I18" s="51"/>
      <c r="J18" s="44"/>
      <c r="K18" s="44"/>
      <c r="L18" s="44"/>
      <c r="M18" s="25" t="s">
        <v>20</v>
      </c>
      <c r="N18" s="25" t="s">
        <v>21</v>
      </c>
      <c r="O18" s="25" t="s">
        <v>17</v>
      </c>
      <c r="P18" s="25" t="s">
        <v>20</v>
      </c>
      <c r="Q18" s="25" t="s">
        <v>21</v>
      </c>
      <c r="R18" s="25" t="s">
        <v>17</v>
      </c>
      <c r="S18" s="44"/>
      <c r="T18" s="25" t="s">
        <v>20</v>
      </c>
      <c r="U18" s="25" t="s">
        <v>21</v>
      </c>
      <c r="V18" s="25" t="s">
        <v>17</v>
      </c>
      <c r="W18" s="25" t="s">
        <v>20</v>
      </c>
      <c r="X18" s="25" t="s">
        <v>21</v>
      </c>
      <c r="Y18" s="25" t="s">
        <v>17</v>
      </c>
      <c r="Z18" s="44"/>
    </row>
    <row r="19" spans="2:26" x14ac:dyDescent="0.25">
      <c r="B19" s="5" t="s">
        <v>117</v>
      </c>
      <c r="C19" s="16" t="s">
        <v>157</v>
      </c>
      <c r="D19" s="9" t="s">
        <v>58</v>
      </c>
      <c r="E19" s="17"/>
      <c r="F19" s="17"/>
      <c r="G19" s="17"/>
      <c r="H19" s="17">
        <v>90</v>
      </c>
      <c r="I19" s="17"/>
      <c r="J19" s="17"/>
      <c r="K19" s="17"/>
      <c r="L19" s="17"/>
      <c r="M19" s="5"/>
      <c r="N19" s="5">
        <v>90</v>
      </c>
      <c r="O19" s="21">
        <f t="shared" ref="O19" si="0">SUM(M19:N19)</f>
        <v>90</v>
      </c>
      <c r="P19" s="5"/>
      <c r="Q19" s="5">
        <v>60</v>
      </c>
      <c r="R19" s="21">
        <f t="shared" ref="R19:R20" si="1">SUM(P19:Q19)</f>
        <v>60</v>
      </c>
      <c r="S19" s="10">
        <f t="shared" ref="S19:S23" si="2">SUM(O19,R19)</f>
        <v>150</v>
      </c>
      <c r="T19" s="5">
        <f t="shared" ref="T19:U23" si="3">M19/30</f>
        <v>0</v>
      </c>
      <c r="U19" s="5">
        <f t="shared" si="3"/>
        <v>3</v>
      </c>
      <c r="V19" s="21">
        <f t="shared" ref="V19" si="4">SUM(T19:U19)</f>
        <v>3</v>
      </c>
      <c r="W19" s="5"/>
      <c r="X19" s="5">
        <v>2</v>
      </c>
      <c r="Y19" s="21">
        <f t="shared" ref="Y19:Y20" si="5">SUM(W19:X19)</f>
        <v>2</v>
      </c>
      <c r="Z19" s="10">
        <f t="shared" ref="Z19:Z20" si="6">SUM(V19,Y19)</f>
        <v>5</v>
      </c>
    </row>
    <row r="20" spans="2:26" x14ac:dyDescent="0.25">
      <c r="B20" s="5" t="s">
        <v>124</v>
      </c>
      <c r="C20" s="11" t="s">
        <v>91</v>
      </c>
      <c r="D20" s="12" t="s">
        <v>23</v>
      </c>
      <c r="E20" s="12"/>
      <c r="F20" s="12">
        <v>15</v>
      </c>
      <c r="G20" s="12"/>
      <c r="H20" s="12">
        <v>15</v>
      </c>
      <c r="I20" s="12"/>
      <c r="J20" s="12"/>
      <c r="K20" s="12"/>
      <c r="L20" s="12"/>
      <c r="M20" s="5">
        <v>15</v>
      </c>
      <c r="N20" s="5">
        <v>15</v>
      </c>
      <c r="O20" s="21">
        <f t="shared" ref="O20" si="7">SUM(M20:N20)</f>
        <v>30</v>
      </c>
      <c r="P20" s="5"/>
      <c r="Q20" s="5">
        <v>15</v>
      </c>
      <c r="R20" s="21">
        <f t="shared" si="1"/>
        <v>15</v>
      </c>
      <c r="S20" s="10">
        <f t="shared" si="2"/>
        <v>45</v>
      </c>
      <c r="T20" s="5">
        <f t="shared" si="3"/>
        <v>0.5</v>
      </c>
      <c r="U20" s="5">
        <f t="shared" si="3"/>
        <v>0.5</v>
      </c>
      <c r="V20" s="21">
        <f t="shared" ref="V20" si="8">SUM(T20:U20)</f>
        <v>1</v>
      </c>
      <c r="W20" s="5"/>
      <c r="X20" s="5">
        <v>0.5</v>
      </c>
      <c r="Y20" s="21">
        <f t="shared" si="5"/>
        <v>0.5</v>
      </c>
      <c r="Z20" s="10">
        <f t="shared" si="6"/>
        <v>1.5</v>
      </c>
    </row>
    <row r="21" spans="2:26" ht="36" x14ac:dyDescent="0.25">
      <c r="B21" s="5" t="s">
        <v>125</v>
      </c>
      <c r="C21" s="2" t="s">
        <v>89</v>
      </c>
      <c r="D21" s="3" t="s">
        <v>52</v>
      </c>
      <c r="E21" s="3"/>
      <c r="F21" s="3">
        <v>15</v>
      </c>
      <c r="G21" s="3"/>
      <c r="H21" s="3"/>
      <c r="I21" s="3"/>
      <c r="J21" s="3"/>
      <c r="K21" s="3"/>
      <c r="L21" s="3"/>
      <c r="M21" s="5">
        <f t="shared" ref="M21:M23" si="9">SUM(F21:I21)</f>
        <v>15</v>
      </c>
      <c r="N21" s="5">
        <f>SUM(J21:K21)</f>
        <v>0</v>
      </c>
      <c r="O21" s="21">
        <f>SUM(M21:N21)</f>
        <v>15</v>
      </c>
      <c r="P21" s="5">
        <v>15</v>
      </c>
      <c r="Q21" s="5">
        <f>MAX(0,X21*30 - $AA$2)</f>
        <v>0</v>
      </c>
      <c r="R21" s="21">
        <f>SUM(P21:Q21)</f>
        <v>15</v>
      </c>
      <c r="S21" s="4">
        <f t="shared" si="2"/>
        <v>30</v>
      </c>
      <c r="T21" s="5">
        <f t="shared" si="3"/>
        <v>0.5</v>
      </c>
      <c r="U21" s="5">
        <f t="shared" si="3"/>
        <v>0</v>
      </c>
      <c r="V21" s="21">
        <f>SUM(T21:U21)</f>
        <v>0.5</v>
      </c>
      <c r="W21" s="5">
        <v>0.5</v>
      </c>
      <c r="X21" s="5"/>
      <c r="Y21" s="21">
        <f>SUM(W21:X21)</f>
        <v>0.5</v>
      </c>
      <c r="Z21" s="4">
        <f>SUM(V21,Y21)</f>
        <v>1</v>
      </c>
    </row>
    <row r="22" spans="2:26" ht="36" x14ac:dyDescent="0.25">
      <c r="B22" s="5" t="s">
        <v>126</v>
      </c>
      <c r="C22" s="6" t="s">
        <v>68</v>
      </c>
      <c r="D22" s="7" t="s">
        <v>52</v>
      </c>
      <c r="E22" s="7" t="s">
        <v>24</v>
      </c>
      <c r="F22" s="7">
        <v>15</v>
      </c>
      <c r="G22" s="7"/>
      <c r="H22" s="7"/>
      <c r="I22" s="7"/>
      <c r="J22" s="7"/>
      <c r="K22" s="7">
        <v>45</v>
      </c>
      <c r="L22" s="7"/>
      <c r="M22" s="5">
        <f t="shared" si="9"/>
        <v>15</v>
      </c>
      <c r="N22" s="5">
        <f t="shared" ref="N22" si="10">SUM(J22:K22)</f>
        <v>45</v>
      </c>
      <c r="O22" s="21">
        <f t="shared" ref="O22" si="11">SUM(M22:N22)</f>
        <v>60</v>
      </c>
      <c r="P22" s="5">
        <v>15</v>
      </c>
      <c r="Q22" s="5">
        <v>15</v>
      </c>
      <c r="R22" s="21">
        <f t="shared" ref="R22" si="12">SUM(P22:Q22)</f>
        <v>30</v>
      </c>
      <c r="S22" s="4">
        <f t="shared" si="2"/>
        <v>90</v>
      </c>
      <c r="T22" s="5">
        <f t="shared" si="3"/>
        <v>0.5</v>
      </c>
      <c r="U22" s="5">
        <f t="shared" si="3"/>
        <v>1.5</v>
      </c>
      <c r="V22" s="21">
        <f t="shared" ref="V22" si="13">SUM(T22:U22)</f>
        <v>2</v>
      </c>
      <c r="W22" s="5">
        <v>0.5</v>
      </c>
      <c r="X22" s="5">
        <v>0.5</v>
      </c>
      <c r="Y22" s="21">
        <f t="shared" ref="Y22" si="14">SUM(W22:X22)</f>
        <v>1</v>
      </c>
      <c r="Z22" s="4">
        <f t="shared" ref="Z22" si="15">SUM(V22,Y22)</f>
        <v>3</v>
      </c>
    </row>
    <row r="23" spans="2:26" ht="48" x14ac:dyDescent="0.25">
      <c r="B23" s="5" t="s">
        <v>127</v>
      </c>
      <c r="C23" s="2" t="s">
        <v>90</v>
      </c>
      <c r="D23" s="3" t="s">
        <v>25</v>
      </c>
      <c r="E23" s="3"/>
      <c r="F23" s="3">
        <v>15</v>
      </c>
      <c r="G23" s="3"/>
      <c r="H23" s="3"/>
      <c r="I23" s="3"/>
      <c r="J23" s="3"/>
      <c r="K23" s="3">
        <v>15</v>
      </c>
      <c r="L23" s="3"/>
      <c r="M23" s="5">
        <f t="shared" si="9"/>
        <v>15</v>
      </c>
      <c r="N23" s="5">
        <f>SUM(J23:K23)</f>
        <v>15</v>
      </c>
      <c r="O23" s="21">
        <f>SUM(M23:N23)</f>
        <v>30</v>
      </c>
      <c r="P23" s="5">
        <v>15</v>
      </c>
      <c r="Q23" s="5">
        <v>15</v>
      </c>
      <c r="R23" s="21">
        <f>SUM(P23:Q23)</f>
        <v>30</v>
      </c>
      <c r="S23" s="4">
        <f t="shared" si="2"/>
        <v>60</v>
      </c>
      <c r="T23" s="5">
        <f t="shared" si="3"/>
        <v>0.5</v>
      </c>
      <c r="U23" s="5">
        <f t="shared" si="3"/>
        <v>0.5</v>
      </c>
      <c r="V23" s="21">
        <f>SUM(T23:U23)</f>
        <v>1</v>
      </c>
      <c r="W23" s="5">
        <v>0.5</v>
      </c>
      <c r="X23" s="5">
        <v>0.5</v>
      </c>
      <c r="Y23" s="21">
        <f>SUM(W23:X23)</f>
        <v>1</v>
      </c>
      <c r="Z23" s="4">
        <f>SUM(V23,Y23)</f>
        <v>2</v>
      </c>
    </row>
    <row r="24" spans="2:26" ht="36" x14ac:dyDescent="0.25">
      <c r="B24" s="5" t="s">
        <v>128</v>
      </c>
      <c r="C24" s="36" t="s">
        <v>92</v>
      </c>
      <c r="D24" s="37" t="s">
        <v>25</v>
      </c>
      <c r="E24" s="7"/>
      <c r="F24" s="7">
        <v>15</v>
      </c>
      <c r="G24" s="7"/>
      <c r="H24" s="38"/>
      <c r="I24" s="38"/>
      <c r="J24" s="7"/>
      <c r="K24" s="7">
        <v>30</v>
      </c>
      <c r="L24" s="7"/>
      <c r="M24" s="5">
        <v>15</v>
      </c>
      <c r="N24" s="5">
        <v>30</v>
      </c>
      <c r="O24" s="21">
        <v>45</v>
      </c>
      <c r="P24" s="5"/>
      <c r="Q24" s="5">
        <v>30</v>
      </c>
      <c r="R24" s="21">
        <v>30</v>
      </c>
      <c r="S24" s="4">
        <v>30</v>
      </c>
      <c r="T24" s="5">
        <v>0.5</v>
      </c>
      <c r="U24" s="5">
        <v>1</v>
      </c>
      <c r="V24" s="21">
        <v>1.5</v>
      </c>
      <c r="W24" s="5"/>
      <c r="X24" s="5">
        <v>1</v>
      </c>
      <c r="Y24" s="21">
        <v>1</v>
      </c>
      <c r="Z24" s="4">
        <v>2.5</v>
      </c>
    </row>
    <row r="25" spans="2:26" x14ac:dyDescent="0.25">
      <c r="B25" s="5" t="s">
        <v>129</v>
      </c>
      <c r="C25" s="16" t="s">
        <v>22</v>
      </c>
      <c r="D25" s="9" t="s">
        <v>23</v>
      </c>
      <c r="E25" s="17"/>
      <c r="F25" s="17">
        <v>30</v>
      </c>
      <c r="G25" s="17"/>
      <c r="H25" s="17">
        <v>30</v>
      </c>
      <c r="I25" s="17"/>
      <c r="J25" s="17"/>
      <c r="K25" s="17"/>
      <c r="L25" s="17"/>
      <c r="M25" s="5">
        <v>30</v>
      </c>
      <c r="N25" s="5">
        <v>30</v>
      </c>
      <c r="O25" s="21">
        <f t="shared" ref="O25:O26" si="16">SUM(M25:N25)</f>
        <v>60</v>
      </c>
      <c r="P25" s="5">
        <v>30</v>
      </c>
      <c r="Q25" s="5">
        <v>30</v>
      </c>
      <c r="R25" s="21">
        <f t="shared" ref="R25:R26" si="17">SUM(P25:Q25)</f>
        <v>60</v>
      </c>
      <c r="S25" s="10">
        <f t="shared" ref="S25:S26" si="18">SUM(O25,R25)</f>
        <v>120</v>
      </c>
      <c r="T25" s="5">
        <f t="shared" ref="T25:U26" si="19">M25/30</f>
        <v>1</v>
      </c>
      <c r="U25" s="5">
        <f t="shared" si="19"/>
        <v>1</v>
      </c>
      <c r="V25" s="21">
        <f t="shared" ref="V25:V26" si="20">SUM(T25:U25)</f>
        <v>2</v>
      </c>
      <c r="W25" s="5">
        <v>1</v>
      </c>
      <c r="X25" s="5">
        <v>1</v>
      </c>
      <c r="Y25" s="21">
        <f t="shared" ref="Y25:Y26" si="21">SUM(W25:X25)</f>
        <v>2</v>
      </c>
      <c r="Z25" s="10">
        <f t="shared" ref="Z25" si="22">SUM(V25,Y25)</f>
        <v>4</v>
      </c>
    </row>
    <row r="26" spans="2:26" x14ac:dyDescent="0.25">
      <c r="B26" s="5" t="s">
        <v>130</v>
      </c>
      <c r="C26" s="11" t="s">
        <v>85</v>
      </c>
      <c r="D26" s="12" t="s">
        <v>25</v>
      </c>
      <c r="E26" s="15"/>
      <c r="F26" s="15">
        <v>15</v>
      </c>
      <c r="G26" s="15"/>
      <c r="H26" s="29"/>
      <c r="I26" s="29"/>
      <c r="J26" s="15"/>
      <c r="K26" s="15"/>
      <c r="L26" s="15"/>
      <c r="M26" s="5">
        <f t="shared" ref="M26" si="23">SUM(F26:I26)</f>
        <v>15</v>
      </c>
      <c r="N26" s="5"/>
      <c r="O26" s="21">
        <f t="shared" si="16"/>
        <v>15</v>
      </c>
      <c r="P26" s="5"/>
      <c r="Q26" s="5">
        <v>15</v>
      </c>
      <c r="R26" s="21">
        <f t="shared" si="17"/>
        <v>15</v>
      </c>
      <c r="S26" s="10">
        <f t="shared" si="18"/>
        <v>30</v>
      </c>
      <c r="T26" s="5">
        <f t="shared" si="19"/>
        <v>0.5</v>
      </c>
      <c r="U26" s="5">
        <f t="shared" si="19"/>
        <v>0</v>
      </c>
      <c r="V26" s="21">
        <f t="shared" si="20"/>
        <v>0.5</v>
      </c>
      <c r="W26" s="5"/>
      <c r="X26" s="5">
        <v>0.5</v>
      </c>
      <c r="Y26" s="21">
        <f t="shared" si="21"/>
        <v>0.5</v>
      </c>
      <c r="Z26" s="10">
        <v>1</v>
      </c>
    </row>
    <row r="27" spans="2:26" x14ac:dyDescent="0.25">
      <c r="B27" s="5" t="s">
        <v>131</v>
      </c>
      <c r="C27" s="16" t="s">
        <v>93</v>
      </c>
      <c r="D27" s="9" t="s">
        <v>23</v>
      </c>
      <c r="E27" s="17"/>
      <c r="F27" s="17">
        <v>15</v>
      </c>
      <c r="G27" s="17"/>
      <c r="H27" s="17"/>
      <c r="I27" s="17"/>
      <c r="J27" s="17">
        <v>30</v>
      </c>
      <c r="K27" s="17"/>
      <c r="L27" s="17"/>
      <c r="M27" s="5">
        <v>15</v>
      </c>
      <c r="N27" s="5">
        <v>30</v>
      </c>
      <c r="O27" s="21">
        <v>45</v>
      </c>
      <c r="P27" s="5"/>
      <c r="Q27" s="5">
        <v>15</v>
      </c>
      <c r="R27" s="21">
        <v>15</v>
      </c>
      <c r="S27" s="10">
        <v>60</v>
      </c>
      <c r="T27" s="5">
        <v>0.5</v>
      </c>
      <c r="U27" s="5">
        <v>1</v>
      </c>
      <c r="V27" s="21">
        <v>1.5</v>
      </c>
      <c r="W27" s="13"/>
      <c r="X27" s="13">
        <v>0.5</v>
      </c>
      <c r="Y27" s="21">
        <v>0.5</v>
      </c>
      <c r="Z27" s="10">
        <v>2</v>
      </c>
    </row>
    <row r="28" spans="2:26" x14ac:dyDescent="0.25">
      <c r="B28" s="5" t="s">
        <v>132</v>
      </c>
      <c r="C28" s="16" t="s">
        <v>94</v>
      </c>
      <c r="D28" s="9" t="s">
        <v>23</v>
      </c>
      <c r="E28" s="17"/>
      <c r="F28" s="17"/>
      <c r="G28" s="17"/>
      <c r="H28" s="17">
        <v>15</v>
      </c>
      <c r="I28" s="17"/>
      <c r="J28" s="17"/>
      <c r="K28" s="17"/>
      <c r="L28" s="17"/>
      <c r="M28" s="5"/>
      <c r="N28" s="5">
        <v>15</v>
      </c>
      <c r="O28" s="21">
        <v>15</v>
      </c>
      <c r="P28" s="5"/>
      <c r="Q28" s="5">
        <v>15</v>
      </c>
      <c r="R28" s="21"/>
      <c r="S28" s="10">
        <v>15</v>
      </c>
      <c r="T28" s="5"/>
      <c r="U28" s="5">
        <v>0.5</v>
      </c>
      <c r="V28" s="21">
        <v>0.5</v>
      </c>
      <c r="W28" s="13"/>
      <c r="X28" s="13">
        <v>0.5</v>
      </c>
      <c r="Y28" s="21">
        <v>0.5</v>
      </c>
      <c r="Z28" s="10">
        <v>1</v>
      </c>
    </row>
    <row r="29" spans="2:26" x14ac:dyDescent="0.25">
      <c r="B29" s="5" t="s">
        <v>133</v>
      </c>
      <c r="C29" s="16" t="s">
        <v>62</v>
      </c>
      <c r="D29" s="9" t="s">
        <v>25</v>
      </c>
      <c r="E29" s="17"/>
      <c r="F29" s="17"/>
      <c r="G29" s="17"/>
      <c r="H29" s="17"/>
      <c r="I29" s="17"/>
      <c r="J29" s="17"/>
      <c r="K29" s="17">
        <v>15</v>
      </c>
      <c r="L29" s="17"/>
      <c r="M29" s="5"/>
      <c r="N29" s="5">
        <v>15</v>
      </c>
      <c r="O29" s="21">
        <f t="shared" ref="O29:O35" si="24">SUM(M29:N29)</f>
        <v>15</v>
      </c>
      <c r="P29" s="5"/>
      <c r="Q29" s="5">
        <v>15</v>
      </c>
      <c r="R29" s="21">
        <f t="shared" ref="R29" si="25">SUM(P29:Q29)</f>
        <v>15</v>
      </c>
      <c r="S29" s="10">
        <f t="shared" ref="S29:S35" si="26">SUM(O29,R29)</f>
        <v>30</v>
      </c>
      <c r="T29" s="5">
        <f t="shared" ref="T29:U29" si="27">M29/30</f>
        <v>0</v>
      </c>
      <c r="U29" s="5">
        <f t="shared" si="27"/>
        <v>0.5</v>
      </c>
      <c r="V29" s="21">
        <f t="shared" ref="V29" si="28">SUM(T29:U29)</f>
        <v>0.5</v>
      </c>
      <c r="W29" s="13"/>
      <c r="X29" s="13">
        <v>0.5</v>
      </c>
      <c r="Y29" s="21">
        <f t="shared" ref="Y29" si="29">SUM(W29:X29)</f>
        <v>0.5</v>
      </c>
      <c r="Z29" s="10">
        <f t="shared" ref="Z29" si="30">SUM(V29,Y29)</f>
        <v>1</v>
      </c>
    </row>
    <row r="30" spans="2:26" x14ac:dyDescent="0.25">
      <c r="B30" s="5" t="s">
        <v>134</v>
      </c>
      <c r="C30" s="14" t="s">
        <v>63</v>
      </c>
      <c r="D30" s="12" t="s">
        <v>25</v>
      </c>
      <c r="E30" s="15"/>
      <c r="F30" s="15">
        <v>15</v>
      </c>
      <c r="G30" s="15"/>
      <c r="H30" s="29"/>
      <c r="I30" s="15">
        <v>15</v>
      </c>
      <c r="J30" s="15"/>
      <c r="K30" s="15"/>
      <c r="L30" s="15"/>
      <c r="M30" s="5">
        <v>15</v>
      </c>
      <c r="N30" s="5">
        <v>15</v>
      </c>
      <c r="O30" s="21">
        <f>SUM(M30:N30)</f>
        <v>30</v>
      </c>
      <c r="P30" s="5"/>
      <c r="Q30" s="5">
        <v>15</v>
      </c>
      <c r="R30" s="21">
        <f>SUM(P30:Q30)</f>
        <v>15</v>
      </c>
      <c r="S30" s="10">
        <f>SUM(O30,R30)</f>
        <v>45</v>
      </c>
      <c r="T30" s="5"/>
      <c r="U30" s="5">
        <f>N30/30</f>
        <v>0.5</v>
      </c>
      <c r="V30" s="21">
        <f>SUM(T30:U30)</f>
        <v>0.5</v>
      </c>
      <c r="W30" s="5"/>
      <c r="X30" s="5">
        <v>0.5</v>
      </c>
      <c r="Y30" s="21">
        <f>SUM(W30:X30)</f>
        <v>0.5</v>
      </c>
      <c r="Z30" s="10">
        <f>SUM(V30,Y30)</f>
        <v>1</v>
      </c>
    </row>
    <row r="31" spans="2:26" x14ac:dyDescent="0.25">
      <c r="B31" s="5" t="s">
        <v>135</v>
      </c>
      <c r="C31" s="11" t="s">
        <v>86</v>
      </c>
      <c r="D31" s="12" t="s">
        <v>25</v>
      </c>
      <c r="E31" s="15"/>
      <c r="F31" s="15">
        <v>15</v>
      </c>
      <c r="G31" s="15"/>
      <c r="H31" s="15"/>
      <c r="I31" s="15"/>
      <c r="J31" s="15">
        <v>30</v>
      </c>
      <c r="K31" s="15"/>
      <c r="L31" s="15"/>
      <c r="M31" s="5">
        <v>15</v>
      </c>
      <c r="N31" s="5">
        <v>30</v>
      </c>
      <c r="O31" s="21">
        <f>SUM(M31:N31)</f>
        <v>45</v>
      </c>
      <c r="P31" s="5"/>
      <c r="Q31" s="5">
        <v>30</v>
      </c>
      <c r="R31" s="21">
        <v>30</v>
      </c>
      <c r="S31" s="10">
        <v>30</v>
      </c>
      <c r="T31" s="5">
        <f>M31/30</f>
        <v>0.5</v>
      </c>
      <c r="U31" s="5">
        <f>N31/30</f>
        <v>1</v>
      </c>
      <c r="V31" s="21">
        <f>SUM(T31:U31)</f>
        <v>1.5</v>
      </c>
      <c r="W31" s="5"/>
      <c r="X31" s="5">
        <v>1</v>
      </c>
      <c r="Y31" s="21">
        <v>1</v>
      </c>
      <c r="Z31" s="10">
        <v>2.5</v>
      </c>
    </row>
    <row r="32" spans="2:26" x14ac:dyDescent="0.25">
      <c r="B32" s="5" t="s">
        <v>136</v>
      </c>
      <c r="C32" s="16" t="s">
        <v>64</v>
      </c>
      <c r="D32" s="9" t="s">
        <v>25</v>
      </c>
      <c r="E32" s="17" t="s">
        <v>24</v>
      </c>
      <c r="F32" s="17">
        <v>15</v>
      </c>
      <c r="G32" s="17"/>
      <c r="H32" s="17"/>
      <c r="I32" s="17">
        <v>30</v>
      </c>
      <c r="J32" s="17"/>
      <c r="K32" s="17"/>
      <c r="L32" s="17"/>
      <c r="M32" s="5">
        <v>15</v>
      </c>
      <c r="N32" s="5">
        <v>30</v>
      </c>
      <c r="O32" s="21">
        <f>SUM(M32:N32)</f>
        <v>45</v>
      </c>
      <c r="P32" s="5">
        <v>15</v>
      </c>
      <c r="Q32" s="5">
        <v>15</v>
      </c>
      <c r="R32" s="21">
        <f>SUM(P32:Q32)</f>
        <v>30</v>
      </c>
      <c r="S32" s="10">
        <f>SUM(O32,R32)</f>
        <v>75</v>
      </c>
      <c r="T32" s="5">
        <f>M32/30</f>
        <v>0.5</v>
      </c>
      <c r="U32" s="5">
        <f>N32/30</f>
        <v>1</v>
      </c>
      <c r="V32" s="21">
        <f>SUM(T32:U32)</f>
        <v>1.5</v>
      </c>
      <c r="W32" s="5">
        <v>0.5</v>
      </c>
      <c r="X32" s="5">
        <v>0.5</v>
      </c>
      <c r="Y32" s="21">
        <f>SUM(W32:X32)</f>
        <v>1</v>
      </c>
      <c r="Z32" s="10">
        <f>SUM(V32,Y32)</f>
        <v>2.5</v>
      </c>
    </row>
    <row r="33" spans="2:26" x14ac:dyDescent="0.25">
      <c r="B33" s="5" t="s">
        <v>137</v>
      </c>
      <c r="C33" s="14" t="s">
        <v>26</v>
      </c>
      <c r="D33" s="12" t="s">
        <v>23</v>
      </c>
      <c r="E33" s="15"/>
      <c r="F33" s="15">
        <v>4</v>
      </c>
      <c r="G33" s="15"/>
      <c r="H33" s="29"/>
      <c r="I33" s="29"/>
      <c r="J33" s="15"/>
      <c r="K33" s="15"/>
      <c r="L33" s="15"/>
      <c r="M33" s="5">
        <f t="shared" ref="M33:M35" si="31">SUM(F33:I33)</f>
        <v>4</v>
      </c>
      <c r="N33" s="5"/>
      <c r="O33" s="21">
        <f t="shared" si="24"/>
        <v>4</v>
      </c>
      <c r="P33" s="5"/>
      <c r="Q33" s="5"/>
      <c r="R33" s="21"/>
      <c r="S33" s="10">
        <f t="shared" si="26"/>
        <v>4</v>
      </c>
      <c r="T33" s="13"/>
      <c r="U33" s="13"/>
      <c r="V33" s="21"/>
      <c r="W33" s="13"/>
      <c r="X33" s="13"/>
      <c r="Y33" s="21"/>
      <c r="Z33" s="10"/>
    </row>
    <row r="34" spans="2:26" x14ac:dyDescent="0.25">
      <c r="B34" s="5" t="s">
        <v>138</v>
      </c>
      <c r="C34" s="16" t="s">
        <v>27</v>
      </c>
      <c r="D34" s="9" t="s">
        <v>23</v>
      </c>
      <c r="E34" s="17"/>
      <c r="F34" s="17">
        <v>4</v>
      </c>
      <c r="G34" s="17"/>
      <c r="H34" s="17"/>
      <c r="I34" s="17"/>
      <c r="J34" s="17"/>
      <c r="K34" s="17"/>
      <c r="L34" s="17"/>
      <c r="M34" s="5">
        <f t="shared" si="31"/>
        <v>4</v>
      </c>
      <c r="N34" s="5"/>
      <c r="O34" s="21">
        <f t="shared" si="24"/>
        <v>4</v>
      </c>
      <c r="P34" s="5"/>
      <c r="Q34" s="5"/>
      <c r="R34" s="21"/>
      <c r="S34" s="10">
        <f t="shared" si="26"/>
        <v>4</v>
      </c>
      <c r="T34" s="5"/>
      <c r="U34" s="5"/>
      <c r="V34" s="21"/>
      <c r="W34" s="5"/>
      <c r="X34" s="5"/>
      <c r="Y34" s="21"/>
      <c r="Z34" s="10"/>
    </row>
    <row r="35" spans="2:26" x14ac:dyDescent="0.25">
      <c r="B35" s="5" t="s">
        <v>139</v>
      </c>
      <c r="C35" s="14" t="s">
        <v>28</v>
      </c>
      <c r="D35" s="12" t="s">
        <v>23</v>
      </c>
      <c r="E35" s="15"/>
      <c r="F35" s="15"/>
      <c r="G35" s="15"/>
      <c r="H35" s="12">
        <v>30</v>
      </c>
      <c r="I35" s="29"/>
      <c r="J35" s="15"/>
      <c r="K35" s="15"/>
      <c r="L35" s="15"/>
      <c r="M35" s="5">
        <f t="shared" si="31"/>
        <v>30</v>
      </c>
      <c r="N35" s="5"/>
      <c r="O35" s="21">
        <f t="shared" si="24"/>
        <v>30</v>
      </c>
      <c r="P35" s="5"/>
      <c r="Q35" s="5"/>
      <c r="R35" s="21"/>
      <c r="S35" s="10">
        <f t="shared" si="26"/>
        <v>30</v>
      </c>
      <c r="T35" s="13"/>
      <c r="U35" s="13"/>
      <c r="V35" s="21"/>
      <c r="W35" s="13"/>
      <c r="X35" s="13"/>
      <c r="Y35" s="21"/>
      <c r="Z35" s="10"/>
    </row>
    <row r="36" spans="2:26" x14ac:dyDescent="0.25">
      <c r="B36" s="49" t="s">
        <v>29</v>
      </c>
      <c r="C36" s="49"/>
      <c r="D36" s="49"/>
      <c r="E36" s="18">
        <f>COUNTIF(E19:E35,"=E")</f>
        <v>2</v>
      </c>
      <c r="F36" s="25">
        <f t="shared" ref="F36:Z36" si="32">SUM(F19:F35)</f>
        <v>188</v>
      </c>
      <c r="G36" s="25">
        <f t="shared" si="32"/>
        <v>0</v>
      </c>
      <c r="H36" s="25">
        <f t="shared" si="32"/>
        <v>180</v>
      </c>
      <c r="I36" s="25">
        <f t="shared" si="32"/>
        <v>45</v>
      </c>
      <c r="J36" s="25">
        <f t="shared" si="32"/>
        <v>60</v>
      </c>
      <c r="K36" s="25">
        <f t="shared" si="32"/>
        <v>105</v>
      </c>
      <c r="L36" s="25">
        <f t="shared" si="32"/>
        <v>0</v>
      </c>
      <c r="M36" s="25">
        <f t="shared" si="32"/>
        <v>218</v>
      </c>
      <c r="N36" s="25">
        <f t="shared" si="32"/>
        <v>360</v>
      </c>
      <c r="O36" s="25">
        <f t="shared" si="32"/>
        <v>578</v>
      </c>
      <c r="P36" s="25">
        <f t="shared" si="32"/>
        <v>90</v>
      </c>
      <c r="Q36" s="25">
        <f t="shared" si="32"/>
        <v>285</v>
      </c>
      <c r="R36" s="25">
        <f t="shared" si="32"/>
        <v>360</v>
      </c>
      <c r="S36" s="18">
        <f t="shared" si="32"/>
        <v>848</v>
      </c>
      <c r="T36" s="25">
        <f t="shared" si="32"/>
        <v>5.5</v>
      </c>
      <c r="U36" s="25">
        <f t="shared" si="32"/>
        <v>12</v>
      </c>
      <c r="V36" s="25">
        <f t="shared" si="32"/>
        <v>17.5</v>
      </c>
      <c r="W36" s="25">
        <f t="shared" si="32"/>
        <v>3</v>
      </c>
      <c r="X36" s="25">
        <f t="shared" si="32"/>
        <v>9.5</v>
      </c>
      <c r="Y36" s="25">
        <f t="shared" si="32"/>
        <v>12.5</v>
      </c>
      <c r="Z36" s="18">
        <f t="shared" si="32"/>
        <v>30</v>
      </c>
    </row>
    <row r="37" spans="2:26" x14ac:dyDescent="0.25">
      <c r="B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2:26" x14ac:dyDescent="0.25">
      <c r="B38" s="54" t="s">
        <v>30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/>
    </row>
    <row r="39" spans="2:26" x14ac:dyDescent="0.25">
      <c r="B39" s="52" t="s">
        <v>4</v>
      </c>
      <c r="C39" s="58" t="s">
        <v>5</v>
      </c>
      <c r="D39" s="52" t="s">
        <v>6</v>
      </c>
      <c r="E39" s="52" t="s">
        <v>7</v>
      </c>
      <c r="F39" s="46" t="s">
        <v>8</v>
      </c>
      <c r="G39" s="47"/>
      <c r="H39" s="47"/>
      <c r="I39" s="47"/>
      <c r="J39" s="47"/>
      <c r="K39" s="47"/>
      <c r="L39" s="48"/>
      <c r="M39" s="46" t="s">
        <v>9</v>
      </c>
      <c r="N39" s="47"/>
      <c r="O39" s="47"/>
      <c r="P39" s="47"/>
      <c r="Q39" s="47"/>
      <c r="R39" s="47"/>
      <c r="S39" s="48"/>
      <c r="T39" s="46" t="s">
        <v>10</v>
      </c>
      <c r="U39" s="47"/>
      <c r="V39" s="47"/>
      <c r="W39" s="47"/>
      <c r="X39" s="47"/>
      <c r="Y39" s="47"/>
      <c r="Z39" s="48"/>
    </row>
    <row r="40" spans="2:26" x14ac:dyDescent="0.25">
      <c r="B40" s="57"/>
      <c r="C40" s="59"/>
      <c r="D40" s="57"/>
      <c r="E40" s="57"/>
      <c r="F40" s="46" t="s">
        <v>11</v>
      </c>
      <c r="G40" s="48"/>
      <c r="H40" s="52" t="s">
        <v>12</v>
      </c>
      <c r="I40" s="50" t="s">
        <v>13</v>
      </c>
      <c r="J40" s="52" t="s">
        <v>14</v>
      </c>
      <c r="K40" s="52" t="s">
        <v>15</v>
      </c>
      <c r="L40" s="52" t="s">
        <v>16</v>
      </c>
      <c r="M40" s="46" t="s">
        <v>54</v>
      </c>
      <c r="N40" s="47"/>
      <c r="O40" s="48"/>
      <c r="P40" s="46" t="s">
        <v>53</v>
      </c>
      <c r="Q40" s="47"/>
      <c r="R40" s="48"/>
      <c r="S40" s="52" t="s">
        <v>17</v>
      </c>
      <c r="T40" s="46" t="s">
        <v>54</v>
      </c>
      <c r="U40" s="47"/>
      <c r="V40" s="48"/>
      <c r="W40" s="46" t="s">
        <v>53</v>
      </c>
      <c r="X40" s="47"/>
      <c r="Y40" s="48"/>
      <c r="Z40" s="52" t="s">
        <v>17</v>
      </c>
    </row>
    <row r="41" spans="2:26" x14ac:dyDescent="0.25">
      <c r="B41" s="53"/>
      <c r="C41" s="60"/>
      <c r="D41" s="53"/>
      <c r="E41" s="53"/>
      <c r="F41" s="25" t="s">
        <v>18</v>
      </c>
      <c r="G41" s="25" t="s">
        <v>19</v>
      </c>
      <c r="H41" s="53"/>
      <c r="I41" s="51"/>
      <c r="J41" s="53"/>
      <c r="K41" s="53"/>
      <c r="L41" s="53"/>
      <c r="M41" s="25" t="s">
        <v>20</v>
      </c>
      <c r="N41" s="25" t="s">
        <v>21</v>
      </c>
      <c r="O41" s="25" t="s">
        <v>17</v>
      </c>
      <c r="P41" s="25" t="s">
        <v>20</v>
      </c>
      <c r="Q41" s="25" t="s">
        <v>21</v>
      </c>
      <c r="R41" s="25" t="s">
        <v>17</v>
      </c>
      <c r="S41" s="53"/>
      <c r="T41" s="25" t="s">
        <v>20</v>
      </c>
      <c r="U41" s="25" t="s">
        <v>21</v>
      </c>
      <c r="V41" s="25" t="s">
        <v>17</v>
      </c>
      <c r="W41" s="25" t="s">
        <v>20</v>
      </c>
      <c r="X41" s="25" t="s">
        <v>21</v>
      </c>
      <c r="Y41" s="25" t="s">
        <v>17</v>
      </c>
      <c r="Z41" s="53"/>
    </row>
    <row r="42" spans="2:26" x14ac:dyDescent="0.25">
      <c r="B42" s="5" t="s">
        <v>122</v>
      </c>
      <c r="C42" s="16" t="s">
        <v>157</v>
      </c>
      <c r="D42" s="9" t="s">
        <v>58</v>
      </c>
      <c r="E42" s="9"/>
      <c r="F42" s="9"/>
      <c r="G42" s="9"/>
      <c r="H42" s="9">
        <v>30</v>
      </c>
      <c r="I42" s="9"/>
      <c r="J42" s="9"/>
      <c r="K42" s="9"/>
      <c r="L42" s="9"/>
      <c r="M42" s="5">
        <f t="shared" ref="M42:M45" si="33">SUM(F42:I42)</f>
        <v>30</v>
      </c>
      <c r="N42" s="5">
        <f t="shared" ref="N42:N45" si="34">SUM(J42:K42)</f>
        <v>0</v>
      </c>
      <c r="O42" s="21">
        <f t="shared" ref="O42:O45" si="35">SUM(M42:N42)</f>
        <v>30</v>
      </c>
      <c r="P42" s="5">
        <v>30</v>
      </c>
      <c r="Q42" s="5">
        <f t="shared" ref="Q42" si="36">MAX(0,X42*30 - $AA$2)</f>
        <v>0</v>
      </c>
      <c r="R42" s="21">
        <f t="shared" ref="R42:R45" si="37">SUM(P42:Q42)</f>
        <v>30</v>
      </c>
      <c r="S42" s="10">
        <f t="shared" ref="S42:S45" si="38">SUM(O42,R42)</f>
        <v>60</v>
      </c>
      <c r="T42" s="5">
        <f t="shared" ref="T42:U45" si="39">M42/30</f>
        <v>1</v>
      </c>
      <c r="U42" s="5">
        <f t="shared" si="39"/>
        <v>0</v>
      </c>
      <c r="V42" s="21">
        <f t="shared" ref="V42:V45" si="40">SUM(T42:U42)</f>
        <v>1</v>
      </c>
      <c r="W42" s="5">
        <v>1</v>
      </c>
      <c r="X42" s="5"/>
      <c r="Y42" s="21">
        <f t="shared" ref="Y42:Y45" si="41">SUM(W42:X42)</f>
        <v>1</v>
      </c>
      <c r="Z42" s="10">
        <f t="shared" ref="Z42:Z45" si="42">SUM(V42,Y42)</f>
        <v>2</v>
      </c>
    </row>
    <row r="43" spans="2:26" x14ac:dyDescent="0.25">
      <c r="B43" s="5" t="s">
        <v>140</v>
      </c>
      <c r="C43" s="11" t="s">
        <v>91</v>
      </c>
      <c r="D43" s="12" t="s">
        <v>23</v>
      </c>
      <c r="E43" s="12"/>
      <c r="F43" s="12"/>
      <c r="G43" s="12"/>
      <c r="H43" s="12">
        <v>30</v>
      </c>
      <c r="I43" s="12"/>
      <c r="J43" s="12"/>
      <c r="K43" s="12"/>
      <c r="L43" s="12"/>
      <c r="M43" s="5">
        <f t="shared" si="33"/>
        <v>30</v>
      </c>
      <c r="N43" s="5">
        <f t="shared" si="34"/>
        <v>0</v>
      </c>
      <c r="O43" s="21">
        <f t="shared" si="35"/>
        <v>30</v>
      </c>
      <c r="P43" s="5"/>
      <c r="Q43" s="5">
        <v>30</v>
      </c>
      <c r="R43" s="21">
        <f t="shared" si="37"/>
        <v>30</v>
      </c>
      <c r="S43" s="10">
        <f t="shared" si="38"/>
        <v>60</v>
      </c>
      <c r="T43" s="5">
        <f t="shared" si="39"/>
        <v>1</v>
      </c>
      <c r="U43" s="5">
        <f t="shared" si="39"/>
        <v>0</v>
      </c>
      <c r="V43" s="21">
        <f t="shared" si="40"/>
        <v>1</v>
      </c>
      <c r="W43" s="13"/>
      <c r="X43" s="13">
        <v>1</v>
      </c>
      <c r="Y43" s="21">
        <f t="shared" si="41"/>
        <v>1</v>
      </c>
      <c r="Z43" s="10">
        <f t="shared" si="42"/>
        <v>2</v>
      </c>
    </row>
    <row r="44" spans="2:26" ht="36" x14ac:dyDescent="0.25">
      <c r="B44" s="5" t="s">
        <v>119</v>
      </c>
      <c r="C44" s="2" t="s">
        <v>104</v>
      </c>
      <c r="D44" s="3" t="s">
        <v>25</v>
      </c>
      <c r="E44" s="3" t="s">
        <v>24</v>
      </c>
      <c r="F44" s="3">
        <v>15</v>
      </c>
      <c r="G44" s="3"/>
      <c r="H44" s="3"/>
      <c r="I44" s="3"/>
      <c r="J44" s="3"/>
      <c r="K44" s="3">
        <v>45</v>
      </c>
      <c r="L44" s="3"/>
      <c r="M44" s="5">
        <f t="shared" si="33"/>
        <v>15</v>
      </c>
      <c r="N44" s="5">
        <f t="shared" si="34"/>
        <v>45</v>
      </c>
      <c r="O44" s="21">
        <f t="shared" si="35"/>
        <v>60</v>
      </c>
      <c r="P44" s="5">
        <v>15</v>
      </c>
      <c r="Q44" s="5">
        <v>45</v>
      </c>
      <c r="R44" s="21">
        <f t="shared" si="37"/>
        <v>60</v>
      </c>
      <c r="S44" s="4">
        <f t="shared" si="38"/>
        <v>120</v>
      </c>
      <c r="T44" s="5">
        <f t="shared" si="39"/>
        <v>0.5</v>
      </c>
      <c r="U44" s="5">
        <f t="shared" si="39"/>
        <v>1.5</v>
      </c>
      <c r="V44" s="21">
        <f t="shared" si="40"/>
        <v>2</v>
      </c>
      <c r="W44" s="5">
        <v>0.5</v>
      </c>
      <c r="X44" s="5">
        <v>1.5</v>
      </c>
      <c r="Y44" s="21">
        <f t="shared" si="41"/>
        <v>2</v>
      </c>
      <c r="Z44" s="4">
        <f t="shared" si="42"/>
        <v>4</v>
      </c>
    </row>
    <row r="45" spans="2:26" ht="36" x14ac:dyDescent="0.25">
      <c r="B45" s="5" t="s">
        <v>118</v>
      </c>
      <c r="C45" s="6" t="s">
        <v>105</v>
      </c>
      <c r="D45" s="7" t="s">
        <v>25</v>
      </c>
      <c r="E45" s="7"/>
      <c r="F45" s="7">
        <v>15</v>
      </c>
      <c r="G45" s="7"/>
      <c r="H45" s="7"/>
      <c r="I45" s="7"/>
      <c r="J45" s="7"/>
      <c r="K45" s="7">
        <v>15</v>
      </c>
      <c r="L45" s="7"/>
      <c r="M45" s="5">
        <f t="shared" si="33"/>
        <v>15</v>
      </c>
      <c r="N45" s="5">
        <f t="shared" si="34"/>
        <v>15</v>
      </c>
      <c r="O45" s="21">
        <f t="shared" si="35"/>
        <v>30</v>
      </c>
      <c r="P45" s="5">
        <v>15</v>
      </c>
      <c r="Q45" s="5">
        <v>15</v>
      </c>
      <c r="R45" s="21">
        <f t="shared" si="37"/>
        <v>30</v>
      </c>
      <c r="S45" s="4">
        <f t="shared" si="38"/>
        <v>60</v>
      </c>
      <c r="T45" s="5">
        <f t="shared" si="39"/>
        <v>0.5</v>
      </c>
      <c r="U45" s="5">
        <f t="shared" si="39"/>
        <v>0.5</v>
      </c>
      <c r="V45" s="21">
        <f t="shared" si="40"/>
        <v>1</v>
      </c>
      <c r="W45" s="5">
        <v>0.5</v>
      </c>
      <c r="X45" s="5">
        <v>0.5</v>
      </c>
      <c r="Y45" s="21">
        <f t="shared" si="41"/>
        <v>1</v>
      </c>
      <c r="Z45" s="4">
        <f t="shared" si="42"/>
        <v>2</v>
      </c>
    </row>
    <row r="46" spans="2:26" ht="24" x14ac:dyDescent="0.25">
      <c r="B46" s="5" t="s">
        <v>141</v>
      </c>
      <c r="C46" s="34" t="s">
        <v>106</v>
      </c>
      <c r="D46" s="35" t="s">
        <v>25</v>
      </c>
      <c r="E46" s="35"/>
      <c r="F46" s="35">
        <v>15</v>
      </c>
      <c r="G46" s="35"/>
      <c r="H46" s="35"/>
      <c r="I46" s="35"/>
      <c r="J46" s="35"/>
      <c r="K46" s="35"/>
      <c r="L46" s="35"/>
      <c r="M46" s="5">
        <f>SUM(F46:I46)</f>
        <v>15</v>
      </c>
      <c r="N46" s="5">
        <f>SUM(J46:K46)</f>
        <v>0</v>
      </c>
      <c r="O46" s="21">
        <f>SUM(M46:N46)</f>
        <v>15</v>
      </c>
      <c r="P46" s="5">
        <v>15</v>
      </c>
      <c r="Q46" s="5"/>
      <c r="R46" s="21">
        <f>SUM(P46:Q46)</f>
        <v>15</v>
      </c>
      <c r="S46" s="4">
        <f>SUM(O46,R46)</f>
        <v>30</v>
      </c>
      <c r="T46" s="5">
        <f>M46/30</f>
        <v>0.5</v>
      </c>
      <c r="U46" s="5">
        <f>N46/30</f>
        <v>0</v>
      </c>
      <c r="V46" s="21">
        <f>SUM(T46:U46)</f>
        <v>0.5</v>
      </c>
      <c r="W46" s="5">
        <v>0.5</v>
      </c>
      <c r="X46" s="5"/>
      <c r="Y46" s="21">
        <f>SUM(W46:X46)</f>
        <v>0.5</v>
      </c>
      <c r="Z46" s="4">
        <f>SUM(V46,Y46)</f>
        <v>1</v>
      </c>
    </row>
    <row r="47" spans="2:26" ht="36" x14ac:dyDescent="0.25">
      <c r="B47" s="5" t="s">
        <v>121</v>
      </c>
      <c r="C47" s="36" t="s">
        <v>150</v>
      </c>
      <c r="D47" s="7" t="s">
        <v>25</v>
      </c>
      <c r="E47" s="37"/>
      <c r="F47" s="37">
        <v>15</v>
      </c>
      <c r="G47" s="37"/>
      <c r="H47" s="37"/>
      <c r="I47" s="37"/>
      <c r="J47" s="37">
        <v>30</v>
      </c>
      <c r="K47" s="37"/>
      <c r="L47" s="37"/>
      <c r="M47" s="5">
        <v>15</v>
      </c>
      <c r="N47" s="5">
        <v>30</v>
      </c>
      <c r="O47" s="21">
        <v>45</v>
      </c>
      <c r="P47" s="5">
        <v>15</v>
      </c>
      <c r="Q47" s="5">
        <v>15</v>
      </c>
      <c r="R47" s="21">
        <v>30</v>
      </c>
      <c r="S47" s="4">
        <v>75</v>
      </c>
      <c r="T47" s="5">
        <v>0.5</v>
      </c>
      <c r="U47" s="5">
        <v>1</v>
      </c>
      <c r="V47" s="21">
        <v>1.5</v>
      </c>
      <c r="W47" s="5">
        <v>0.5</v>
      </c>
      <c r="X47" s="5">
        <v>0.5</v>
      </c>
      <c r="Y47" s="21">
        <v>1</v>
      </c>
      <c r="Z47" s="4">
        <v>2.5</v>
      </c>
    </row>
    <row r="48" spans="2:26" ht="36" x14ac:dyDescent="0.25">
      <c r="B48" s="5" t="s">
        <v>123</v>
      </c>
      <c r="C48" s="2" t="s">
        <v>149</v>
      </c>
      <c r="D48" s="3" t="s">
        <v>25</v>
      </c>
      <c r="E48" s="35" t="s">
        <v>24</v>
      </c>
      <c r="F48" s="35">
        <v>15</v>
      </c>
      <c r="G48" s="35"/>
      <c r="H48" s="35"/>
      <c r="I48" s="35"/>
      <c r="J48" s="35">
        <v>30</v>
      </c>
      <c r="K48" s="35"/>
      <c r="L48" s="35"/>
      <c r="M48" s="5">
        <v>15</v>
      </c>
      <c r="N48" s="5">
        <v>30</v>
      </c>
      <c r="O48" s="21">
        <v>45</v>
      </c>
      <c r="P48" s="5">
        <v>15</v>
      </c>
      <c r="Q48" s="5">
        <v>15</v>
      </c>
      <c r="R48" s="21">
        <v>30</v>
      </c>
      <c r="S48" s="4">
        <v>75</v>
      </c>
      <c r="T48" s="5">
        <v>0.5</v>
      </c>
      <c r="U48" s="5">
        <v>1</v>
      </c>
      <c r="V48" s="21">
        <v>1.5</v>
      </c>
      <c r="W48" s="5">
        <v>0.5</v>
      </c>
      <c r="X48" s="5">
        <v>0.5</v>
      </c>
      <c r="Y48" s="21">
        <v>1</v>
      </c>
      <c r="Z48" s="4">
        <v>2.5</v>
      </c>
    </row>
    <row r="49" spans="2:26" x14ac:dyDescent="0.25">
      <c r="B49" s="5" t="s">
        <v>142</v>
      </c>
      <c r="C49" s="8" t="s">
        <v>80</v>
      </c>
      <c r="D49" s="9" t="s">
        <v>23</v>
      </c>
      <c r="E49" s="17"/>
      <c r="F49" s="17"/>
      <c r="G49" s="17"/>
      <c r="H49" s="17"/>
      <c r="I49" s="17"/>
      <c r="J49" s="17">
        <v>30</v>
      </c>
      <c r="K49" s="17"/>
      <c r="L49" s="17"/>
      <c r="M49" s="5">
        <v>0</v>
      </c>
      <c r="N49" s="5">
        <v>30</v>
      </c>
      <c r="O49" s="21">
        <v>30</v>
      </c>
      <c r="P49" s="5">
        <v>0</v>
      </c>
      <c r="Q49" s="5">
        <v>15</v>
      </c>
      <c r="R49" s="21">
        <v>15</v>
      </c>
      <c r="S49" s="10">
        <v>45</v>
      </c>
      <c r="T49" s="5">
        <v>0</v>
      </c>
      <c r="U49" s="5">
        <v>1</v>
      </c>
      <c r="V49" s="21">
        <v>1</v>
      </c>
      <c r="W49" s="13"/>
      <c r="X49" s="13">
        <v>0.5</v>
      </c>
      <c r="Y49" s="21">
        <v>0.5</v>
      </c>
      <c r="Z49" s="10">
        <v>1.5</v>
      </c>
    </row>
    <row r="50" spans="2:26" x14ac:dyDescent="0.25">
      <c r="B50" s="5" t="s">
        <v>120</v>
      </c>
      <c r="C50" s="16" t="s">
        <v>65</v>
      </c>
      <c r="D50" s="9" t="s">
        <v>25</v>
      </c>
      <c r="E50" s="17" t="s">
        <v>24</v>
      </c>
      <c r="F50" s="17">
        <v>15</v>
      </c>
      <c r="G50" s="17"/>
      <c r="H50" s="17">
        <v>30</v>
      </c>
      <c r="I50" s="17"/>
      <c r="J50" s="17"/>
      <c r="K50" s="17"/>
      <c r="L50" s="17"/>
      <c r="M50" s="5">
        <v>15</v>
      </c>
      <c r="N50" s="5">
        <v>30</v>
      </c>
      <c r="O50" s="21">
        <v>45</v>
      </c>
      <c r="P50" s="5">
        <v>15</v>
      </c>
      <c r="Q50" s="5"/>
      <c r="R50" s="21">
        <v>30</v>
      </c>
      <c r="S50" s="10">
        <v>75</v>
      </c>
      <c r="T50" s="5">
        <v>0.5</v>
      </c>
      <c r="U50" s="5">
        <v>1</v>
      </c>
      <c r="V50" s="21">
        <v>1.5</v>
      </c>
      <c r="W50" s="5">
        <v>0.5</v>
      </c>
      <c r="X50" s="5"/>
      <c r="Y50" s="21">
        <v>0.5</v>
      </c>
      <c r="Z50" s="10">
        <v>2</v>
      </c>
    </row>
    <row r="51" spans="2:26" x14ac:dyDescent="0.25">
      <c r="B51" s="5" t="s">
        <v>143</v>
      </c>
      <c r="C51" s="16" t="s">
        <v>96</v>
      </c>
      <c r="D51" s="9" t="s">
        <v>23</v>
      </c>
      <c r="E51" s="17"/>
      <c r="F51" s="17">
        <v>15</v>
      </c>
      <c r="G51" s="17"/>
      <c r="H51" s="17">
        <v>15</v>
      </c>
      <c r="I51" s="17"/>
      <c r="J51" s="17"/>
      <c r="K51" s="17"/>
      <c r="L51" s="17"/>
      <c r="M51" s="5">
        <v>15</v>
      </c>
      <c r="N51" s="5">
        <v>15</v>
      </c>
      <c r="O51" s="21">
        <v>30</v>
      </c>
      <c r="P51" s="5">
        <v>15</v>
      </c>
      <c r="Q51" s="5">
        <v>15</v>
      </c>
      <c r="R51" s="21">
        <v>30</v>
      </c>
      <c r="S51" s="10">
        <v>60</v>
      </c>
      <c r="T51" s="5">
        <v>0.5</v>
      </c>
      <c r="U51" s="5">
        <v>0.5</v>
      </c>
      <c r="V51" s="21">
        <v>1</v>
      </c>
      <c r="W51" s="5">
        <v>0.5</v>
      </c>
      <c r="X51" s="5">
        <v>0.5</v>
      </c>
      <c r="Y51" s="21">
        <v>1</v>
      </c>
      <c r="Z51" s="10">
        <v>2</v>
      </c>
    </row>
    <row r="52" spans="2:26" x14ac:dyDescent="0.25">
      <c r="B52" s="5" t="s">
        <v>144</v>
      </c>
      <c r="C52" s="11" t="s">
        <v>66</v>
      </c>
      <c r="D52" s="12" t="s">
        <v>25</v>
      </c>
      <c r="E52" s="12"/>
      <c r="F52" s="12"/>
      <c r="G52" s="12"/>
      <c r="H52" s="12">
        <v>45</v>
      </c>
      <c r="I52" s="12"/>
      <c r="J52" s="12"/>
      <c r="K52" s="12"/>
      <c r="L52" s="12"/>
      <c r="M52" s="5" t="s">
        <v>87</v>
      </c>
      <c r="N52" s="5">
        <v>45</v>
      </c>
      <c r="O52" s="21">
        <v>45</v>
      </c>
      <c r="P52" s="5">
        <v>15</v>
      </c>
      <c r="Q52" s="5">
        <v>30</v>
      </c>
      <c r="R52" s="21">
        <v>45</v>
      </c>
      <c r="S52" s="10">
        <v>90</v>
      </c>
      <c r="T52" s="5"/>
      <c r="U52" s="5">
        <v>1.5</v>
      </c>
      <c r="V52" s="21">
        <v>1.5</v>
      </c>
      <c r="W52" s="5">
        <v>0.5</v>
      </c>
      <c r="X52" s="5">
        <v>1</v>
      </c>
      <c r="Y52" s="21">
        <v>1.5</v>
      </c>
      <c r="Z52" s="10">
        <v>3</v>
      </c>
    </row>
    <row r="53" spans="2:26" x14ac:dyDescent="0.25">
      <c r="B53" s="5" t="s">
        <v>145</v>
      </c>
      <c r="C53" s="11" t="s">
        <v>72</v>
      </c>
      <c r="D53" s="12" t="s">
        <v>25</v>
      </c>
      <c r="E53" s="12"/>
      <c r="F53" s="12">
        <v>15</v>
      </c>
      <c r="G53" s="12"/>
      <c r="H53" s="12"/>
      <c r="I53" s="12"/>
      <c r="J53" s="12"/>
      <c r="K53" s="12">
        <v>30</v>
      </c>
      <c r="L53" s="12"/>
      <c r="M53" s="5">
        <v>15</v>
      </c>
      <c r="N53" s="5">
        <v>30</v>
      </c>
      <c r="O53" s="21">
        <v>45</v>
      </c>
      <c r="P53" s="5">
        <v>15</v>
      </c>
      <c r="Q53" s="5">
        <v>15</v>
      </c>
      <c r="R53" s="21">
        <v>30</v>
      </c>
      <c r="S53" s="10">
        <v>75</v>
      </c>
      <c r="T53" s="5">
        <v>0.5</v>
      </c>
      <c r="U53" s="5">
        <v>1</v>
      </c>
      <c r="V53" s="21">
        <v>1.5</v>
      </c>
      <c r="W53" s="5">
        <v>0.5</v>
      </c>
      <c r="X53" s="5">
        <v>0.5</v>
      </c>
      <c r="Y53" s="21">
        <v>1</v>
      </c>
      <c r="Z53" s="10">
        <v>2.5</v>
      </c>
    </row>
    <row r="54" spans="2:26" x14ac:dyDescent="0.25">
      <c r="B54" s="5" t="s">
        <v>146</v>
      </c>
      <c r="C54" s="11" t="s">
        <v>82</v>
      </c>
      <c r="D54" s="12" t="s">
        <v>25</v>
      </c>
      <c r="E54" s="12"/>
      <c r="F54" s="12">
        <v>15</v>
      </c>
      <c r="G54" s="12"/>
      <c r="H54" s="12"/>
      <c r="I54" s="12"/>
      <c r="J54" s="12"/>
      <c r="K54" s="12">
        <v>30</v>
      </c>
      <c r="L54" s="12"/>
      <c r="M54" s="5">
        <v>15</v>
      </c>
      <c r="N54" s="5">
        <v>30</v>
      </c>
      <c r="O54" s="21">
        <v>45</v>
      </c>
      <c r="P54" s="5">
        <v>15</v>
      </c>
      <c r="Q54" s="5"/>
      <c r="R54" s="21">
        <v>15</v>
      </c>
      <c r="S54" s="10">
        <v>60</v>
      </c>
      <c r="T54" s="5">
        <v>0.5</v>
      </c>
      <c r="U54" s="5">
        <v>1</v>
      </c>
      <c r="V54" s="21">
        <v>1.5</v>
      </c>
      <c r="W54" s="5">
        <v>0.5</v>
      </c>
      <c r="X54" s="5"/>
      <c r="Y54" s="21">
        <v>0.5</v>
      </c>
      <c r="Z54" s="10">
        <v>2</v>
      </c>
    </row>
    <row r="55" spans="2:26" x14ac:dyDescent="0.25">
      <c r="B55" s="5" t="s">
        <v>147</v>
      </c>
      <c r="C55" s="16" t="s">
        <v>78</v>
      </c>
      <c r="D55" s="9" t="s">
        <v>25</v>
      </c>
      <c r="E55" s="17"/>
      <c r="F55" s="17"/>
      <c r="G55" s="17"/>
      <c r="H55" s="17"/>
      <c r="I55" s="17"/>
      <c r="J55" s="17"/>
      <c r="K55" s="17">
        <v>15</v>
      </c>
      <c r="L55" s="17"/>
      <c r="M55" s="5">
        <v>0</v>
      </c>
      <c r="N55" s="5">
        <v>15</v>
      </c>
      <c r="O55" s="21">
        <v>15</v>
      </c>
      <c r="P55" s="5">
        <v>0</v>
      </c>
      <c r="Q55" s="5">
        <v>15</v>
      </c>
      <c r="R55" s="21">
        <v>15</v>
      </c>
      <c r="S55" s="10">
        <v>30</v>
      </c>
      <c r="T55" s="5">
        <v>0</v>
      </c>
      <c r="U55" s="5">
        <v>0.5</v>
      </c>
      <c r="V55" s="21">
        <v>0.5</v>
      </c>
      <c r="W55" s="5"/>
      <c r="X55" s="5">
        <v>0.5</v>
      </c>
      <c r="Y55" s="21">
        <v>0.5</v>
      </c>
      <c r="Z55" s="10">
        <v>1</v>
      </c>
    </row>
    <row r="56" spans="2:26" x14ac:dyDescent="0.25">
      <c r="B56" s="5" t="s">
        <v>148</v>
      </c>
      <c r="C56" s="11" t="s">
        <v>28</v>
      </c>
      <c r="D56" s="12" t="s">
        <v>23</v>
      </c>
      <c r="E56" s="12"/>
      <c r="F56" s="12"/>
      <c r="G56" s="12"/>
      <c r="H56" s="12">
        <v>30</v>
      </c>
      <c r="I56" s="12"/>
      <c r="J56" s="12"/>
      <c r="K56" s="12"/>
      <c r="L56" s="12"/>
      <c r="M56" s="5">
        <v>30</v>
      </c>
      <c r="N56" s="5"/>
      <c r="O56" s="21">
        <v>30</v>
      </c>
      <c r="P56" s="5"/>
      <c r="Q56" s="13"/>
      <c r="R56" s="21"/>
      <c r="S56" s="10">
        <v>30</v>
      </c>
      <c r="T56" s="13"/>
      <c r="U56" s="5"/>
      <c r="V56" s="21"/>
      <c r="W56" s="13"/>
      <c r="X56" s="13"/>
      <c r="Y56" s="21"/>
      <c r="Z56" s="10"/>
    </row>
    <row r="57" spans="2:26" x14ac:dyDescent="0.25">
      <c r="B57" s="61" t="s">
        <v>29</v>
      </c>
      <c r="C57" s="62"/>
      <c r="D57" s="63"/>
      <c r="E57" s="18">
        <v>3</v>
      </c>
      <c r="F57" s="25">
        <f>SUM(F42:F56)</f>
        <v>135</v>
      </c>
      <c r="G57" s="25">
        <v>0</v>
      </c>
      <c r="H57" s="25">
        <f>SUM(H42:H56)</f>
        <v>180</v>
      </c>
      <c r="I57" s="25">
        <v>0</v>
      </c>
      <c r="J57" s="25">
        <f>SUM(J42:J56)</f>
        <v>90</v>
      </c>
      <c r="K57" s="25">
        <f>SUM(K42:K56)</f>
        <v>135</v>
      </c>
      <c r="L57" s="25">
        <v>0</v>
      </c>
      <c r="M57" s="25">
        <f t="shared" ref="M57:X57" si="43">SUM(M42:M56)</f>
        <v>225</v>
      </c>
      <c r="N57" s="25">
        <f t="shared" si="43"/>
        <v>315</v>
      </c>
      <c r="O57" s="25">
        <f t="shared" si="43"/>
        <v>540</v>
      </c>
      <c r="P57" s="25">
        <f t="shared" si="43"/>
        <v>180</v>
      </c>
      <c r="Q57" s="25">
        <f t="shared" si="43"/>
        <v>210</v>
      </c>
      <c r="R57" s="25">
        <f t="shared" si="43"/>
        <v>405</v>
      </c>
      <c r="S57" s="18">
        <f t="shared" si="43"/>
        <v>945</v>
      </c>
      <c r="T57" s="25">
        <f t="shared" si="43"/>
        <v>6.5</v>
      </c>
      <c r="U57" s="25">
        <f t="shared" si="43"/>
        <v>10.5</v>
      </c>
      <c r="V57" s="33">
        <f t="shared" si="43"/>
        <v>17</v>
      </c>
      <c r="W57" s="33">
        <f t="shared" si="43"/>
        <v>6</v>
      </c>
      <c r="X57" s="33">
        <f t="shared" si="43"/>
        <v>7</v>
      </c>
      <c r="Y57" s="33">
        <f t="shared" ref="Y57:Z57" si="44">SUM(Y42:Y56)</f>
        <v>13</v>
      </c>
      <c r="Z57" s="33">
        <f t="shared" si="44"/>
        <v>30</v>
      </c>
    </row>
    <row r="58" spans="2:26" x14ac:dyDescent="0.25">
      <c r="B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2:26" x14ac:dyDescent="0.25">
      <c r="B59" s="54" t="s">
        <v>33</v>
      </c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6"/>
    </row>
    <row r="60" spans="2:26" x14ac:dyDescent="0.25">
      <c r="B60" s="44" t="s">
        <v>4</v>
      </c>
      <c r="C60" s="45" t="s">
        <v>5</v>
      </c>
      <c r="D60" s="44" t="s">
        <v>6</v>
      </c>
      <c r="E60" s="44" t="s">
        <v>7</v>
      </c>
      <c r="F60" s="46" t="s">
        <v>8</v>
      </c>
      <c r="G60" s="47"/>
      <c r="H60" s="47"/>
      <c r="I60" s="47"/>
      <c r="J60" s="47"/>
      <c r="K60" s="47"/>
      <c r="L60" s="48"/>
      <c r="M60" s="46" t="s">
        <v>9</v>
      </c>
      <c r="N60" s="47"/>
      <c r="O60" s="47"/>
      <c r="P60" s="47"/>
      <c r="Q60" s="47"/>
      <c r="R60" s="47"/>
      <c r="S60" s="48"/>
      <c r="T60" s="44" t="s">
        <v>10</v>
      </c>
      <c r="U60" s="44"/>
      <c r="V60" s="44"/>
      <c r="W60" s="44"/>
      <c r="X60" s="44"/>
      <c r="Y60" s="44"/>
      <c r="Z60" s="44"/>
    </row>
    <row r="61" spans="2:26" x14ac:dyDescent="0.25">
      <c r="B61" s="44"/>
      <c r="C61" s="45"/>
      <c r="D61" s="44"/>
      <c r="E61" s="44"/>
      <c r="F61" s="44" t="s">
        <v>11</v>
      </c>
      <c r="G61" s="44"/>
      <c r="H61" s="44" t="s">
        <v>12</v>
      </c>
      <c r="I61" s="50" t="s">
        <v>13</v>
      </c>
      <c r="J61" s="44" t="s">
        <v>14</v>
      </c>
      <c r="K61" s="44" t="s">
        <v>15</v>
      </c>
      <c r="L61" s="44" t="s">
        <v>16</v>
      </c>
      <c r="M61" s="46" t="s">
        <v>54</v>
      </c>
      <c r="N61" s="47"/>
      <c r="O61" s="48"/>
      <c r="P61" s="46" t="s">
        <v>53</v>
      </c>
      <c r="Q61" s="47"/>
      <c r="R61" s="48"/>
      <c r="S61" s="44" t="s">
        <v>17</v>
      </c>
      <c r="T61" s="44" t="s">
        <v>54</v>
      </c>
      <c r="U61" s="44"/>
      <c r="V61" s="44"/>
      <c r="W61" s="44" t="s">
        <v>53</v>
      </c>
      <c r="X61" s="44"/>
      <c r="Y61" s="44"/>
      <c r="Z61" s="44" t="s">
        <v>17</v>
      </c>
    </row>
    <row r="62" spans="2:26" x14ac:dyDescent="0.25">
      <c r="B62" s="44"/>
      <c r="C62" s="45"/>
      <c r="D62" s="44"/>
      <c r="E62" s="44"/>
      <c r="F62" s="25" t="s">
        <v>18</v>
      </c>
      <c r="G62" s="25" t="s">
        <v>19</v>
      </c>
      <c r="H62" s="44"/>
      <c r="I62" s="51"/>
      <c r="J62" s="44"/>
      <c r="K62" s="44"/>
      <c r="L62" s="44"/>
      <c r="M62" s="25" t="s">
        <v>20</v>
      </c>
      <c r="N62" s="25" t="s">
        <v>21</v>
      </c>
      <c r="O62" s="25" t="s">
        <v>17</v>
      </c>
      <c r="P62" s="25" t="s">
        <v>20</v>
      </c>
      <c r="Q62" s="25" t="s">
        <v>21</v>
      </c>
      <c r="R62" s="25" t="s">
        <v>17</v>
      </c>
      <c r="S62" s="44"/>
      <c r="T62" s="25" t="s">
        <v>20</v>
      </c>
      <c r="U62" s="25" t="s">
        <v>21</v>
      </c>
      <c r="V62" s="25" t="s">
        <v>17</v>
      </c>
      <c r="W62" s="25" t="s">
        <v>20</v>
      </c>
      <c r="X62" s="25" t="s">
        <v>21</v>
      </c>
      <c r="Y62" s="25" t="s">
        <v>17</v>
      </c>
      <c r="Z62" s="44"/>
    </row>
    <row r="63" spans="2:26" ht="36" x14ac:dyDescent="0.25">
      <c r="B63" s="5" t="s">
        <v>122</v>
      </c>
      <c r="C63" s="2" t="s">
        <v>107</v>
      </c>
      <c r="D63" s="3" t="s">
        <v>58</v>
      </c>
      <c r="E63" s="3"/>
      <c r="F63" s="3"/>
      <c r="G63" s="3"/>
      <c r="H63" s="3">
        <v>30</v>
      </c>
      <c r="I63" s="3"/>
      <c r="J63" s="3"/>
      <c r="K63" s="3"/>
      <c r="L63" s="3"/>
      <c r="M63" s="5"/>
      <c r="N63" s="5">
        <v>30</v>
      </c>
      <c r="O63" s="21">
        <f>SUM(M63:N63)</f>
        <v>30</v>
      </c>
      <c r="P63" s="5">
        <v>30</v>
      </c>
      <c r="Q63" s="5">
        <f>MAX(0,X63*30 - $AA$2)</f>
        <v>0</v>
      </c>
      <c r="R63" s="21">
        <f>SUM(P63:Q63)</f>
        <v>30</v>
      </c>
      <c r="S63" s="4">
        <f>SUM(O63,R63)</f>
        <v>60</v>
      </c>
      <c r="T63" s="5">
        <f t="shared" ref="T63:U66" si="45">M63/30</f>
        <v>0</v>
      </c>
      <c r="U63" s="5">
        <f t="shared" si="45"/>
        <v>1</v>
      </c>
      <c r="V63" s="21">
        <f>SUM(T63:U63)</f>
        <v>1</v>
      </c>
      <c r="W63" s="5">
        <v>1</v>
      </c>
      <c r="X63" s="5"/>
      <c r="Y63" s="21">
        <f>SUM(W63:X63)</f>
        <v>1</v>
      </c>
      <c r="Z63" s="4">
        <f>SUM(V63,Y63)</f>
        <v>2</v>
      </c>
    </row>
    <row r="64" spans="2:26" x14ac:dyDescent="0.25">
      <c r="B64" s="5" t="s">
        <v>140</v>
      </c>
      <c r="C64" s="16" t="s">
        <v>157</v>
      </c>
      <c r="D64" s="9" t="s">
        <v>58</v>
      </c>
      <c r="E64" s="9"/>
      <c r="F64" s="9"/>
      <c r="G64" s="9"/>
      <c r="H64" s="9">
        <v>90</v>
      </c>
      <c r="I64" s="9"/>
      <c r="J64" s="9"/>
      <c r="K64" s="9"/>
      <c r="L64" s="9"/>
      <c r="M64" s="5"/>
      <c r="N64" s="5">
        <v>90</v>
      </c>
      <c r="O64" s="21">
        <f t="shared" ref="O64:O66" si="46">SUM(M64:N64)</f>
        <v>90</v>
      </c>
      <c r="P64" s="5">
        <v>15</v>
      </c>
      <c r="Q64" s="5"/>
      <c r="R64" s="21">
        <f t="shared" ref="R64:R66" si="47">SUM(P64:Q64)</f>
        <v>15</v>
      </c>
      <c r="S64" s="10">
        <f t="shared" ref="S64:S66" si="48">SUM(O64,R64)</f>
        <v>105</v>
      </c>
      <c r="T64" s="5">
        <f t="shared" si="45"/>
        <v>0</v>
      </c>
      <c r="U64" s="5">
        <f t="shared" si="45"/>
        <v>3</v>
      </c>
      <c r="V64" s="21">
        <f t="shared" ref="V64:V66" si="49">SUM(T64:U64)</f>
        <v>3</v>
      </c>
      <c r="W64" s="5">
        <v>0.5</v>
      </c>
      <c r="X64" s="5"/>
      <c r="Y64" s="21">
        <f t="shared" ref="Y64:Y66" si="50">SUM(W64:X64)</f>
        <v>0.5</v>
      </c>
      <c r="Z64" s="10">
        <f t="shared" ref="Z64:Z66" si="51">SUM(V64,Y64)</f>
        <v>3.5</v>
      </c>
    </row>
    <row r="65" spans="2:26" x14ac:dyDescent="0.25">
      <c r="B65" s="5" t="s">
        <v>119</v>
      </c>
      <c r="C65" s="11" t="s">
        <v>91</v>
      </c>
      <c r="D65" s="12" t="s">
        <v>58</v>
      </c>
      <c r="E65" s="12"/>
      <c r="F65" s="12"/>
      <c r="G65" s="12"/>
      <c r="H65" s="12">
        <v>30</v>
      </c>
      <c r="I65" s="12"/>
      <c r="J65" s="12"/>
      <c r="K65" s="12"/>
      <c r="L65" s="12"/>
      <c r="M65" s="5"/>
      <c r="N65" s="5">
        <v>30</v>
      </c>
      <c r="O65" s="21">
        <f t="shared" si="46"/>
        <v>30</v>
      </c>
      <c r="P65" s="5"/>
      <c r="Q65" s="5">
        <v>15</v>
      </c>
      <c r="R65" s="21">
        <f t="shared" si="47"/>
        <v>15</v>
      </c>
      <c r="S65" s="10">
        <f>SUM(O65,R65)</f>
        <v>45</v>
      </c>
      <c r="T65" s="5">
        <f t="shared" si="45"/>
        <v>0</v>
      </c>
      <c r="U65" s="5">
        <f t="shared" si="45"/>
        <v>1</v>
      </c>
      <c r="V65" s="21">
        <f t="shared" si="49"/>
        <v>1</v>
      </c>
      <c r="W65" s="13"/>
      <c r="X65" s="13">
        <v>0.5</v>
      </c>
      <c r="Y65" s="21">
        <f t="shared" si="50"/>
        <v>0.5</v>
      </c>
      <c r="Z65" s="10">
        <f t="shared" si="51"/>
        <v>1.5</v>
      </c>
    </row>
    <row r="66" spans="2:26" ht="36" x14ac:dyDescent="0.25">
      <c r="B66" s="5" t="s">
        <v>118</v>
      </c>
      <c r="C66" s="6" t="s">
        <v>108</v>
      </c>
      <c r="D66" s="7" t="s">
        <v>25</v>
      </c>
      <c r="E66" s="7" t="s">
        <v>24</v>
      </c>
      <c r="F66" s="7">
        <v>30</v>
      </c>
      <c r="G66" s="7"/>
      <c r="H66" s="7"/>
      <c r="I66" s="7"/>
      <c r="J66" s="7">
        <v>30</v>
      </c>
      <c r="K66" s="7"/>
      <c r="L66" s="7"/>
      <c r="M66" s="5">
        <f t="shared" ref="M66" si="52">SUM(F66:I66)</f>
        <v>30</v>
      </c>
      <c r="N66" s="5">
        <f t="shared" ref="N66" si="53">SUM(J66:K66)</f>
        <v>30</v>
      </c>
      <c r="O66" s="21">
        <f t="shared" si="46"/>
        <v>60</v>
      </c>
      <c r="P66" s="5">
        <v>15</v>
      </c>
      <c r="Q66" s="5">
        <v>15</v>
      </c>
      <c r="R66" s="21">
        <f t="shared" si="47"/>
        <v>30</v>
      </c>
      <c r="S66" s="4">
        <f t="shared" si="48"/>
        <v>90</v>
      </c>
      <c r="T66" s="5">
        <f t="shared" si="45"/>
        <v>1</v>
      </c>
      <c r="U66" s="5">
        <f t="shared" si="45"/>
        <v>1</v>
      </c>
      <c r="V66" s="21">
        <f t="shared" si="49"/>
        <v>2</v>
      </c>
      <c r="W66" s="5">
        <v>0.5</v>
      </c>
      <c r="X66" s="5">
        <v>0.5</v>
      </c>
      <c r="Y66" s="21">
        <f t="shared" si="50"/>
        <v>1</v>
      </c>
      <c r="Z66" s="4">
        <f t="shared" si="51"/>
        <v>3</v>
      </c>
    </row>
    <row r="67" spans="2:26" ht="36" x14ac:dyDescent="0.25">
      <c r="B67" s="5" t="s">
        <v>141</v>
      </c>
      <c r="C67" s="34" t="s">
        <v>151</v>
      </c>
      <c r="D67" s="35" t="s">
        <v>25</v>
      </c>
      <c r="E67" s="35"/>
      <c r="F67" s="35"/>
      <c r="G67" s="35"/>
      <c r="H67" s="35"/>
      <c r="I67" s="35"/>
      <c r="J67" s="35">
        <v>45</v>
      </c>
      <c r="K67" s="35"/>
      <c r="L67" s="35"/>
      <c r="M67" s="5">
        <v>0</v>
      </c>
      <c r="N67" s="5">
        <v>45</v>
      </c>
      <c r="O67" s="21">
        <v>45</v>
      </c>
      <c r="P67" s="5">
        <v>15</v>
      </c>
      <c r="Q67" s="5">
        <v>15</v>
      </c>
      <c r="R67" s="21">
        <v>15</v>
      </c>
      <c r="S67" s="4">
        <v>60</v>
      </c>
      <c r="T67" s="5">
        <v>0</v>
      </c>
      <c r="U67" s="5">
        <v>1.5</v>
      </c>
      <c r="V67" s="21">
        <v>1.5</v>
      </c>
      <c r="W67" s="5">
        <v>0.5</v>
      </c>
      <c r="X67" s="5">
        <v>0.5</v>
      </c>
      <c r="Y67" s="21">
        <v>1</v>
      </c>
      <c r="Z67" s="4">
        <v>2.5</v>
      </c>
    </row>
    <row r="68" spans="2:26" ht="36" x14ac:dyDescent="0.25">
      <c r="B68" s="5" t="s">
        <v>121</v>
      </c>
      <c r="C68" s="6" t="s">
        <v>153</v>
      </c>
      <c r="D68" s="7" t="s">
        <v>25</v>
      </c>
      <c r="E68" s="7"/>
      <c r="F68" s="7">
        <v>15</v>
      </c>
      <c r="G68" s="7"/>
      <c r="H68" s="7"/>
      <c r="I68" s="7"/>
      <c r="J68" s="7"/>
      <c r="K68" s="7">
        <v>30</v>
      </c>
      <c r="L68" s="7"/>
      <c r="M68" s="5">
        <v>15</v>
      </c>
      <c r="N68" s="5">
        <v>30</v>
      </c>
      <c r="O68" s="21">
        <v>45</v>
      </c>
      <c r="P68" s="5">
        <v>0</v>
      </c>
      <c r="Q68" s="5">
        <v>30</v>
      </c>
      <c r="R68" s="21">
        <v>30</v>
      </c>
      <c r="S68" s="4">
        <v>75</v>
      </c>
      <c r="T68" s="5">
        <v>0.5</v>
      </c>
      <c r="U68" s="5">
        <v>1</v>
      </c>
      <c r="V68" s="21">
        <v>1.5</v>
      </c>
      <c r="W68" s="13"/>
      <c r="X68" s="13">
        <v>1</v>
      </c>
      <c r="Y68" s="21">
        <v>1</v>
      </c>
      <c r="Z68" s="4">
        <v>2.5</v>
      </c>
    </row>
    <row r="69" spans="2:26" ht="36" x14ac:dyDescent="0.25">
      <c r="B69" s="5" t="s">
        <v>123</v>
      </c>
      <c r="C69" s="2" t="s">
        <v>152</v>
      </c>
      <c r="D69" s="3" t="s">
        <v>25</v>
      </c>
      <c r="E69" s="3"/>
      <c r="F69" s="3">
        <v>15</v>
      </c>
      <c r="G69" s="3"/>
      <c r="H69" s="3"/>
      <c r="I69" s="3"/>
      <c r="J69" s="3"/>
      <c r="K69" s="3">
        <v>45</v>
      </c>
      <c r="L69" s="3"/>
      <c r="M69" s="5">
        <v>15</v>
      </c>
      <c r="N69" s="5">
        <v>45</v>
      </c>
      <c r="O69" s="21">
        <v>60</v>
      </c>
      <c r="P69" s="5">
        <v>15</v>
      </c>
      <c r="Q69" s="5">
        <v>45</v>
      </c>
      <c r="R69" s="21">
        <v>60</v>
      </c>
      <c r="S69" s="4">
        <v>120</v>
      </c>
      <c r="T69" s="5">
        <v>0.5</v>
      </c>
      <c r="U69" s="5">
        <v>1.5</v>
      </c>
      <c r="V69" s="21">
        <v>2</v>
      </c>
      <c r="W69" s="13">
        <v>0.5</v>
      </c>
      <c r="X69" s="13">
        <v>1.5</v>
      </c>
      <c r="Y69" s="21">
        <v>2</v>
      </c>
      <c r="Z69" s="4">
        <v>4</v>
      </c>
    </row>
    <row r="70" spans="2:26" x14ac:dyDescent="0.25">
      <c r="B70" s="5" t="s">
        <v>142</v>
      </c>
      <c r="C70" s="8" t="s">
        <v>95</v>
      </c>
      <c r="D70" s="9" t="s">
        <v>23</v>
      </c>
      <c r="E70" s="9"/>
      <c r="F70" s="9">
        <v>15</v>
      </c>
      <c r="G70" s="9"/>
      <c r="H70" s="9">
        <v>15</v>
      </c>
      <c r="I70" s="9"/>
      <c r="J70" s="9"/>
      <c r="K70" s="9"/>
      <c r="L70" s="9"/>
      <c r="M70" s="5">
        <v>15</v>
      </c>
      <c r="N70" s="5">
        <v>15</v>
      </c>
      <c r="O70" s="21">
        <f t="shared" ref="O70" si="54">SUM(M70:N70)</f>
        <v>30</v>
      </c>
      <c r="P70" s="5">
        <v>15</v>
      </c>
      <c r="Q70" s="5">
        <v>15</v>
      </c>
      <c r="R70" s="21">
        <f t="shared" ref="R70" si="55">SUM(P70:Q70)</f>
        <v>30</v>
      </c>
      <c r="S70" s="10">
        <f t="shared" ref="S70:S73" si="56">SUM(O70,R70)</f>
        <v>60</v>
      </c>
      <c r="T70" s="5">
        <f t="shared" ref="T70:U73" si="57">M70/30</f>
        <v>0.5</v>
      </c>
      <c r="U70" s="5">
        <f t="shared" si="57"/>
        <v>0.5</v>
      </c>
      <c r="V70" s="21">
        <f t="shared" ref="V70" si="58">SUM(T70:U70)</f>
        <v>1</v>
      </c>
      <c r="W70" s="5">
        <v>0.5</v>
      </c>
      <c r="X70" s="5">
        <v>0.5</v>
      </c>
      <c r="Y70" s="21">
        <f t="shared" ref="Y70" si="59">SUM(W70:X70)</f>
        <v>1</v>
      </c>
      <c r="Z70" s="10">
        <f t="shared" ref="Z70" si="60">SUM(V70,Y70)</f>
        <v>2</v>
      </c>
    </row>
    <row r="71" spans="2:26" x14ac:dyDescent="0.25">
      <c r="B71" s="5" t="s">
        <v>120</v>
      </c>
      <c r="C71" s="11" t="s">
        <v>67</v>
      </c>
      <c r="D71" s="12" t="s">
        <v>25</v>
      </c>
      <c r="E71" s="12" t="s">
        <v>24</v>
      </c>
      <c r="F71" s="12">
        <v>15</v>
      </c>
      <c r="G71" s="12"/>
      <c r="H71" s="12"/>
      <c r="I71" s="12"/>
      <c r="J71" s="12"/>
      <c r="K71" s="12">
        <v>30</v>
      </c>
      <c r="L71" s="12"/>
      <c r="M71" s="5">
        <f t="shared" ref="M71" si="61">SUM(F71:I71)</f>
        <v>15</v>
      </c>
      <c r="N71" s="5">
        <f t="shared" ref="N71" si="62">SUM(J71:K71)</f>
        <v>30</v>
      </c>
      <c r="O71" s="21">
        <f>SUM(M71:N71)</f>
        <v>45</v>
      </c>
      <c r="P71" s="5"/>
      <c r="Q71" s="5">
        <v>30</v>
      </c>
      <c r="R71" s="21">
        <f>SUM(P71:Q71)</f>
        <v>30</v>
      </c>
      <c r="S71" s="10">
        <f t="shared" si="56"/>
        <v>75</v>
      </c>
      <c r="T71" s="5">
        <f t="shared" si="57"/>
        <v>0.5</v>
      </c>
      <c r="U71" s="5">
        <f t="shared" si="57"/>
        <v>1</v>
      </c>
      <c r="V71" s="21">
        <f>SUM(T71:U71)</f>
        <v>1.5</v>
      </c>
      <c r="W71" s="5"/>
      <c r="X71" s="5">
        <v>1</v>
      </c>
      <c r="Y71" s="21">
        <v>1</v>
      </c>
      <c r="Z71" s="10">
        <f>SUM(V71,Y71)</f>
        <v>2.5</v>
      </c>
    </row>
    <row r="72" spans="2:26" x14ac:dyDescent="0.25">
      <c r="B72" s="5" t="s">
        <v>143</v>
      </c>
      <c r="C72" s="8" t="s">
        <v>97</v>
      </c>
      <c r="D72" s="9" t="s">
        <v>25</v>
      </c>
      <c r="E72" s="9"/>
      <c r="F72" s="9">
        <v>15</v>
      </c>
      <c r="G72" s="9"/>
      <c r="H72" s="9"/>
      <c r="I72" s="9"/>
      <c r="J72" s="9"/>
      <c r="K72" s="9">
        <v>15</v>
      </c>
      <c r="L72" s="9"/>
      <c r="M72" s="5">
        <f t="shared" ref="M72:M73" si="63">SUM(F72:I72)</f>
        <v>15</v>
      </c>
      <c r="N72" s="5">
        <f t="shared" ref="N72:N73" si="64">SUM(J72:K72)</f>
        <v>15</v>
      </c>
      <c r="O72" s="21">
        <f>SUM(M72:N72)</f>
        <v>30</v>
      </c>
      <c r="P72" s="5">
        <v>15</v>
      </c>
      <c r="Q72" s="5">
        <v>15</v>
      </c>
      <c r="R72" s="21">
        <f>SUM(P72:Q72)</f>
        <v>30</v>
      </c>
      <c r="S72" s="10">
        <f t="shared" si="56"/>
        <v>60</v>
      </c>
      <c r="T72" s="5">
        <f t="shared" si="57"/>
        <v>0.5</v>
      </c>
      <c r="U72" s="5">
        <f t="shared" si="57"/>
        <v>0.5</v>
      </c>
      <c r="V72" s="21">
        <f>SUM(T72:U72)</f>
        <v>1</v>
      </c>
      <c r="W72" s="5">
        <v>0.5</v>
      </c>
      <c r="X72" s="5">
        <v>0.5</v>
      </c>
      <c r="Y72" s="21">
        <f>SUM(W72:X72)</f>
        <v>1</v>
      </c>
      <c r="Z72" s="10">
        <f>SUM(V72,Y72)</f>
        <v>2</v>
      </c>
    </row>
    <row r="73" spans="2:26" x14ac:dyDescent="0.25">
      <c r="B73" s="5" t="s">
        <v>144</v>
      </c>
      <c r="C73" s="11" t="s">
        <v>81</v>
      </c>
      <c r="D73" s="12" t="s">
        <v>25</v>
      </c>
      <c r="E73" s="12" t="s">
        <v>24</v>
      </c>
      <c r="F73" s="12">
        <v>15</v>
      </c>
      <c r="G73" s="12"/>
      <c r="H73" s="12"/>
      <c r="I73" s="12"/>
      <c r="J73" s="12">
        <v>60</v>
      </c>
      <c r="K73" s="12"/>
      <c r="L73" s="12"/>
      <c r="M73" s="5">
        <f t="shared" si="63"/>
        <v>15</v>
      </c>
      <c r="N73" s="5">
        <f t="shared" si="64"/>
        <v>60</v>
      </c>
      <c r="O73" s="21">
        <f t="shared" ref="O73" si="65">SUM(M73:N73)</f>
        <v>75</v>
      </c>
      <c r="P73" s="5">
        <v>15</v>
      </c>
      <c r="Q73" s="5">
        <v>45</v>
      </c>
      <c r="R73" s="21">
        <f t="shared" ref="R73" si="66">SUM(P73:Q73)</f>
        <v>60</v>
      </c>
      <c r="S73" s="10">
        <f t="shared" si="56"/>
        <v>135</v>
      </c>
      <c r="T73" s="5">
        <f t="shared" si="57"/>
        <v>0.5</v>
      </c>
      <c r="U73" s="5">
        <f t="shared" si="57"/>
        <v>2</v>
      </c>
      <c r="V73" s="21">
        <f t="shared" ref="V73" si="67">SUM(T73:U73)</f>
        <v>2.5</v>
      </c>
      <c r="W73" s="13">
        <v>0.5</v>
      </c>
      <c r="X73" s="13">
        <v>1.5</v>
      </c>
      <c r="Y73" s="21">
        <f t="shared" ref="Y73" si="68">SUM(W73:X73)</f>
        <v>2</v>
      </c>
      <c r="Z73" s="10">
        <f t="shared" ref="Z73" si="69">SUM(V73,Y73)</f>
        <v>4.5</v>
      </c>
    </row>
    <row r="74" spans="2:26" x14ac:dyDescent="0.25">
      <c r="B74" s="61" t="s">
        <v>29</v>
      </c>
      <c r="C74" s="62"/>
      <c r="D74" s="63"/>
      <c r="E74" s="18">
        <f>COUNTIF(E63:E73,"=E")</f>
        <v>3</v>
      </c>
      <c r="F74" s="25">
        <f t="shared" ref="F74:Z74" si="70">SUM(F63:F73)</f>
        <v>120</v>
      </c>
      <c r="G74" s="25">
        <f t="shared" si="70"/>
        <v>0</v>
      </c>
      <c r="H74" s="25">
        <f t="shared" si="70"/>
        <v>165</v>
      </c>
      <c r="I74" s="25">
        <f t="shared" si="70"/>
        <v>0</v>
      </c>
      <c r="J74" s="25">
        <f t="shared" si="70"/>
        <v>135</v>
      </c>
      <c r="K74" s="25">
        <f t="shared" si="70"/>
        <v>120</v>
      </c>
      <c r="L74" s="25">
        <f t="shared" si="70"/>
        <v>0</v>
      </c>
      <c r="M74" s="25">
        <f>SUM(M63:M73)</f>
        <v>120</v>
      </c>
      <c r="N74" s="25">
        <f>SUM(N63:N73)</f>
        <v>420</v>
      </c>
      <c r="O74" s="25">
        <f>SUM(O63:O73)</f>
        <v>540</v>
      </c>
      <c r="P74" s="25">
        <f>SUM(P63:P73)</f>
        <v>135</v>
      </c>
      <c r="Q74" s="25">
        <f>SUM(Q63:Q73)</f>
        <v>225</v>
      </c>
      <c r="R74" s="25">
        <f t="shared" si="70"/>
        <v>345</v>
      </c>
      <c r="S74" s="18">
        <f>SUM(S63:S73)</f>
        <v>885</v>
      </c>
      <c r="T74" s="25">
        <f t="shared" si="70"/>
        <v>4</v>
      </c>
      <c r="U74" s="25">
        <f t="shared" si="70"/>
        <v>14</v>
      </c>
      <c r="V74" s="25">
        <f t="shared" si="70"/>
        <v>18</v>
      </c>
      <c r="W74" s="25">
        <f t="shared" si="70"/>
        <v>4.5</v>
      </c>
      <c r="X74" s="25">
        <f t="shared" si="70"/>
        <v>7.5</v>
      </c>
      <c r="Y74" s="25">
        <f t="shared" si="70"/>
        <v>12</v>
      </c>
      <c r="Z74" s="18">
        <f t="shared" si="70"/>
        <v>30</v>
      </c>
    </row>
    <row r="75" spans="2:26" x14ac:dyDescent="0.25">
      <c r="B75" s="19"/>
      <c r="C75" s="32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2:26" x14ac:dyDescent="0.25">
      <c r="B76" s="54" t="s">
        <v>34</v>
      </c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</row>
    <row r="77" spans="2:26" x14ac:dyDescent="0.25">
      <c r="B77" s="44" t="s">
        <v>4</v>
      </c>
      <c r="C77" s="45" t="s">
        <v>5</v>
      </c>
      <c r="D77" s="44" t="s">
        <v>6</v>
      </c>
      <c r="E77" s="44" t="s">
        <v>7</v>
      </c>
      <c r="F77" s="46" t="s">
        <v>8</v>
      </c>
      <c r="G77" s="47"/>
      <c r="H77" s="47"/>
      <c r="I77" s="47"/>
      <c r="J77" s="47"/>
      <c r="K77" s="47"/>
      <c r="L77" s="48"/>
      <c r="M77" s="46" t="s">
        <v>9</v>
      </c>
      <c r="N77" s="47"/>
      <c r="O77" s="47"/>
      <c r="P77" s="47"/>
      <c r="Q77" s="47"/>
      <c r="R77" s="47"/>
      <c r="S77" s="48"/>
      <c r="T77" s="44" t="s">
        <v>10</v>
      </c>
      <c r="U77" s="44"/>
      <c r="V77" s="44"/>
      <c r="W77" s="44"/>
      <c r="X77" s="44"/>
      <c r="Y77" s="44"/>
      <c r="Z77" s="44"/>
    </row>
    <row r="78" spans="2:26" x14ac:dyDescent="0.25">
      <c r="B78" s="44"/>
      <c r="C78" s="45"/>
      <c r="D78" s="44"/>
      <c r="E78" s="44"/>
      <c r="F78" s="44" t="s">
        <v>11</v>
      </c>
      <c r="G78" s="44"/>
      <c r="H78" s="44" t="s">
        <v>12</v>
      </c>
      <c r="I78" s="50" t="s">
        <v>13</v>
      </c>
      <c r="J78" s="44" t="s">
        <v>14</v>
      </c>
      <c r="K78" s="44" t="s">
        <v>15</v>
      </c>
      <c r="L78" s="44" t="s">
        <v>16</v>
      </c>
      <c r="M78" s="46" t="s">
        <v>54</v>
      </c>
      <c r="N78" s="47"/>
      <c r="O78" s="48"/>
      <c r="P78" s="46" t="s">
        <v>53</v>
      </c>
      <c r="Q78" s="47"/>
      <c r="R78" s="48"/>
      <c r="S78" s="44" t="s">
        <v>17</v>
      </c>
      <c r="T78" s="44" t="s">
        <v>54</v>
      </c>
      <c r="U78" s="44"/>
      <c r="V78" s="44"/>
      <c r="W78" s="44" t="s">
        <v>53</v>
      </c>
      <c r="X78" s="44"/>
      <c r="Y78" s="44"/>
      <c r="Z78" s="44" t="s">
        <v>17</v>
      </c>
    </row>
    <row r="79" spans="2:26" x14ac:dyDescent="0.25">
      <c r="B79" s="44"/>
      <c r="C79" s="45"/>
      <c r="D79" s="44"/>
      <c r="E79" s="44"/>
      <c r="F79" s="25" t="s">
        <v>18</v>
      </c>
      <c r="G79" s="25" t="s">
        <v>19</v>
      </c>
      <c r="H79" s="44"/>
      <c r="I79" s="51"/>
      <c r="J79" s="44"/>
      <c r="K79" s="44"/>
      <c r="L79" s="44"/>
      <c r="M79" s="25" t="s">
        <v>20</v>
      </c>
      <c r="N79" s="25" t="s">
        <v>21</v>
      </c>
      <c r="O79" s="25" t="s">
        <v>17</v>
      </c>
      <c r="P79" s="25" t="s">
        <v>20</v>
      </c>
      <c r="Q79" s="25" t="s">
        <v>21</v>
      </c>
      <c r="R79" s="25" t="s">
        <v>17</v>
      </c>
      <c r="S79" s="44"/>
      <c r="T79" s="25" t="s">
        <v>20</v>
      </c>
      <c r="U79" s="25" t="s">
        <v>21</v>
      </c>
      <c r="V79" s="25" t="s">
        <v>17</v>
      </c>
      <c r="W79" s="25" t="s">
        <v>20</v>
      </c>
      <c r="X79" s="25" t="s">
        <v>21</v>
      </c>
      <c r="Y79" s="25" t="s">
        <v>17</v>
      </c>
      <c r="Z79" s="44"/>
    </row>
    <row r="80" spans="2:26" x14ac:dyDescent="0.25">
      <c r="B80" s="5" t="s">
        <v>122</v>
      </c>
      <c r="C80" s="16" t="s">
        <v>157</v>
      </c>
      <c r="D80" s="9" t="s">
        <v>58</v>
      </c>
      <c r="E80" s="9"/>
      <c r="F80" s="9"/>
      <c r="G80" s="9"/>
      <c r="H80" s="9">
        <v>30</v>
      </c>
      <c r="I80" s="9"/>
      <c r="J80" s="9"/>
      <c r="K80" s="9"/>
      <c r="L80" s="9"/>
      <c r="M80" s="5"/>
      <c r="N80" s="5">
        <v>30</v>
      </c>
      <c r="O80" s="21">
        <f t="shared" ref="O80:O81" si="71">SUM(M80:N80)</f>
        <v>30</v>
      </c>
      <c r="P80" s="5"/>
      <c r="Q80" s="5">
        <f t="shared" ref="Q80" si="72">MAX(0,X80*30 - $AA$2)</f>
        <v>0</v>
      </c>
      <c r="R80" s="21">
        <f t="shared" ref="R80:R81" si="73">SUM(P80:Q80)</f>
        <v>0</v>
      </c>
      <c r="S80" s="10">
        <f>SUM(O80,R80)</f>
        <v>30</v>
      </c>
      <c r="T80" s="5">
        <f t="shared" ref="T80:U82" si="74">M80/30</f>
        <v>0</v>
      </c>
      <c r="U80" s="5">
        <f t="shared" si="74"/>
        <v>1</v>
      </c>
      <c r="V80" s="21">
        <f t="shared" ref="V80:V81" si="75">SUM(T80:U80)</f>
        <v>1</v>
      </c>
      <c r="W80" s="5"/>
      <c r="X80" s="5"/>
      <c r="Y80" s="21"/>
      <c r="Z80" s="10">
        <f t="shared" ref="Z80:Z81" si="76">SUM(V80,Y80)</f>
        <v>1</v>
      </c>
    </row>
    <row r="81" spans="2:26" x14ac:dyDescent="0.25">
      <c r="B81" s="5" t="s">
        <v>140</v>
      </c>
      <c r="C81" s="8" t="s">
        <v>91</v>
      </c>
      <c r="D81" s="9" t="s">
        <v>25</v>
      </c>
      <c r="E81" s="9"/>
      <c r="F81" s="9"/>
      <c r="G81" s="9"/>
      <c r="H81" s="9"/>
      <c r="I81" s="9"/>
      <c r="J81" s="9">
        <v>30</v>
      </c>
      <c r="K81" s="9"/>
      <c r="L81" s="9"/>
      <c r="M81" s="5">
        <f t="shared" ref="M81" si="77">SUM(F81:I81)</f>
        <v>0</v>
      </c>
      <c r="N81" s="5">
        <f t="shared" ref="N81" si="78">SUM(J81:K81)</f>
        <v>30</v>
      </c>
      <c r="O81" s="21">
        <f t="shared" si="71"/>
        <v>30</v>
      </c>
      <c r="P81" s="5"/>
      <c r="Q81" s="5">
        <v>15</v>
      </c>
      <c r="R81" s="21">
        <f t="shared" si="73"/>
        <v>15</v>
      </c>
      <c r="S81" s="10">
        <f>SUM(O81,R81)</f>
        <v>45</v>
      </c>
      <c r="T81" s="5">
        <f t="shared" si="74"/>
        <v>0</v>
      </c>
      <c r="U81" s="5">
        <f t="shared" si="74"/>
        <v>1</v>
      </c>
      <c r="V81" s="21">
        <f t="shared" si="75"/>
        <v>1</v>
      </c>
      <c r="W81" s="13"/>
      <c r="X81" s="13">
        <v>0.5</v>
      </c>
      <c r="Y81" s="21">
        <f t="shared" ref="Y81" si="79">SUM(W81:X81)</f>
        <v>0.5</v>
      </c>
      <c r="Z81" s="10">
        <f t="shared" si="76"/>
        <v>1.5</v>
      </c>
    </row>
    <row r="82" spans="2:26" ht="36" x14ac:dyDescent="0.25">
      <c r="B82" s="5" t="s">
        <v>119</v>
      </c>
      <c r="C82" s="2" t="s">
        <v>109</v>
      </c>
      <c r="D82" s="3" t="s">
        <v>58</v>
      </c>
      <c r="E82" s="3"/>
      <c r="F82" s="3"/>
      <c r="G82" s="3"/>
      <c r="H82" s="3">
        <v>30</v>
      </c>
      <c r="I82" s="3"/>
      <c r="J82" s="3"/>
      <c r="K82" s="3"/>
      <c r="L82" s="3"/>
      <c r="M82" s="5"/>
      <c r="N82" s="5">
        <v>30</v>
      </c>
      <c r="O82" s="21">
        <f>SUM(M82:N82)</f>
        <v>30</v>
      </c>
      <c r="P82" s="5">
        <v>15</v>
      </c>
      <c r="Q82" s="5">
        <f>MAX(0,X82*30 - $AA$2)</f>
        <v>0</v>
      </c>
      <c r="R82" s="21">
        <f>SUM(P82:Q82)</f>
        <v>15</v>
      </c>
      <c r="S82" s="4">
        <f>SUM(O82,R82)</f>
        <v>45</v>
      </c>
      <c r="T82" s="5">
        <f t="shared" si="74"/>
        <v>0</v>
      </c>
      <c r="U82" s="5">
        <f t="shared" si="74"/>
        <v>1</v>
      </c>
      <c r="V82" s="21">
        <f>SUM(T82:U82)</f>
        <v>1</v>
      </c>
      <c r="W82" s="5">
        <v>0.5</v>
      </c>
      <c r="X82" s="5"/>
      <c r="Y82" s="21">
        <f>SUM(W82:X82)</f>
        <v>0.5</v>
      </c>
      <c r="Z82" s="4">
        <f>SUM(V82,Y82)</f>
        <v>1.5</v>
      </c>
    </row>
    <row r="83" spans="2:26" ht="36" x14ac:dyDescent="0.25">
      <c r="B83" s="5" t="s">
        <v>118</v>
      </c>
      <c r="C83" s="6" t="s">
        <v>110</v>
      </c>
      <c r="D83" s="7" t="s">
        <v>25</v>
      </c>
      <c r="E83" s="7" t="s">
        <v>24</v>
      </c>
      <c r="F83" s="7">
        <v>15</v>
      </c>
      <c r="G83" s="7"/>
      <c r="H83" s="7"/>
      <c r="I83" s="7"/>
      <c r="J83" s="7"/>
      <c r="K83" s="7">
        <v>30</v>
      </c>
      <c r="L83" s="7"/>
      <c r="M83" s="5">
        <f t="shared" ref="M83:M84" si="80">SUM(F83:I83)</f>
        <v>15</v>
      </c>
      <c r="N83" s="5">
        <f t="shared" ref="N83:N84" si="81">SUM(J83:K83)</f>
        <v>30</v>
      </c>
      <c r="O83" s="21">
        <f t="shared" ref="O83:O84" si="82">SUM(M83:N83)</f>
        <v>45</v>
      </c>
      <c r="P83" s="5">
        <f t="shared" ref="P83" si="83">MAX(0,W83*30 - $AA$2)</f>
        <v>0</v>
      </c>
      <c r="Q83" s="5">
        <v>15</v>
      </c>
      <c r="R83" s="21">
        <f t="shared" ref="R83:R84" si="84">SUM(P83:Q83)</f>
        <v>15</v>
      </c>
      <c r="S83" s="4">
        <f t="shared" ref="S83:S84" si="85">SUM(O83,R83)</f>
        <v>60</v>
      </c>
      <c r="T83" s="5">
        <f t="shared" ref="T83:U84" si="86">M83/30</f>
        <v>0.5</v>
      </c>
      <c r="U83" s="5">
        <f t="shared" si="86"/>
        <v>1</v>
      </c>
      <c r="V83" s="21">
        <f t="shared" ref="V83:V84" si="87">SUM(T83:U83)</f>
        <v>1.5</v>
      </c>
      <c r="W83" s="5"/>
      <c r="X83" s="5">
        <v>0.5</v>
      </c>
      <c r="Y83" s="21">
        <f t="shared" ref="Y83:Y84" si="88">SUM(W83:X83)</f>
        <v>0.5</v>
      </c>
      <c r="Z83" s="4">
        <f t="shared" ref="Z83:Z84" si="89">SUM(V83,Y83)</f>
        <v>2</v>
      </c>
    </row>
    <row r="84" spans="2:26" ht="36" x14ac:dyDescent="0.25">
      <c r="B84" s="5" t="s">
        <v>141</v>
      </c>
      <c r="C84" s="34" t="s">
        <v>158</v>
      </c>
      <c r="D84" s="35" t="s">
        <v>25</v>
      </c>
      <c r="E84" s="35"/>
      <c r="F84" s="35">
        <v>15</v>
      </c>
      <c r="G84" s="35"/>
      <c r="H84" s="35"/>
      <c r="I84" s="35"/>
      <c r="J84" s="35"/>
      <c r="K84" s="35">
        <v>45</v>
      </c>
      <c r="L84" s="35"/>
      <c r="M84" s="5">
        <f t="shared" si="80"/>
        <v>15</v>
      </c>
      <c r="N84" s="5">
        <f t="shared" si="81"/>
        <v>45</v>
      </c>
      <c r="O84" s="21">
        <f t="shared" si="82"/>
        <v>60</v>
      </c>
      <c r="P84" s="5">
        <v>15</v>
      </c>
      <c r="Q84" s="5">
        <v>15</v>
      </c>
      <c r="R84" s="21">
        <f t="shared" si="84"/>
        <v>30</v>
      </c>
      <c r="S84" s="4">
        <f t="shared" si="85"/>
        <v>90</v>
      </c>
      <c r="T84" s="5">
        <f t="shared" si="86"/>
        <v>0.5</v>
      </c>
      <c r="U84" s="5">
        <f t="shared" si="86"/>
        <v>1.5</v>
      </c>
      <c r="V84" s="21">
        <f t="shared" si="87"/>
        <v>2</v>
      </c>
      <c r="W84" s="13">
        <v>0.5</v>
      </c>
      <c r="X84" s="13">
        <v>0.5</v>
      </c>
      <c r="Y84" s="21">
        <f t="shared" si="88"/>
        <v>1</v>
      </c>
      <c r="Z84" s="4">
        <f t="shared" si="89"/>
        <v>3</v>
      </c>
    </row>
    <row r="85" spans="2:26" x14ac:dyDescent="0.25">
      <c r="B85" s="5" t="s">
        <v>121</v>
      </c>
      <c r="C85" s="14" t="s">
        <v>98</v>
      </c>
      <c r="D85" s="15" t="s">
        <v>25</v>
      </c>
      <c r="E85" s="15"/>
      <c r="F85" s="15"/>
      <c r="G85" s="15"/>
      <c r="H85" s="15"/>
      <c r="I85" s="15"/>
      <c r="J85" s="15">
        <v>45</v>
      </c>
      <c r="K85" s="15"/>
      <c r="L85" s="15"/>
      <c r="M85" s="5"/>
      <c r="N85" s="5">
        <v>45</v>
      </c>
      <c r="O85" s="21">
        <v>45</v>
      </c>
      <c r="P85" s="5"/>
      <c r="Q85" s="5">
        <v>15</v>
      </c>
      <c r="R85" s="21">
        <v>15</v>
      </c>
      <c r="S85" s="39">
        <v>60</v>
      </c>
      <c r="T85" s="5"/>
      <c r="U85" s="5">
        <v>1.5</v>
      </c>
      <c r="V85" s="21">
        <v>1.5</v>
      </c>
      <c r="W85" s="5"/>
      <c r="X85" s="5">
        <v>0.5</v>
      </c>
      <c r="Y85" s="21">
        <v>0.5</v>
      </c>
      <c r="Z85" s="39">
        <v>2</v>
      </c>
    </row>
    <row r="86" spans="2:26" ht="24" x14ac:dyDescent="0.25">
      <c r="B86" s="5" t="s">
        <v>123</v>
      </c>
      <c r="C86" s="8" t="s">
        <v>99</v>
      </c>
      <c r="D86" s="9" t="s">
        <v>25</v>
      </c>
      <c r="E86" s="9"/>
      <c r="F86" s="9">
        <v>15</v>
      </c>
      <c r="G86" s="9"/>
      <c r="H86" s="9">
        <v>30</v>
      </c>
      <c r="I86" s="9"/>
      <c r="J86" s="9"/>
      <c r="K86" s="9"/>
      <c r="L86" s="9"/>
      <c r="M86" s="5">
        <v>15</v>
      </c>
      <c r="N86" s="5">
        <v>30</v>
      </c>
      <c r="O86" s="21">
        <v>45</v>
      </c>
      <c r="P86" s="5"/>
      <c r="Q86" s="5">
        <v>15</v>
      </c>
      <c r="R86" s="21">
        <v>15</v>
      </c>
      <c r="S86" s="10">
        <v>60</v>
      </c>
      <c r="T86" s="5">
        <v>0.5</v>
      </c>
      <c r="U86" s="5">
        <v>1</v>
      </c>
      <c r="V86" s="21">
        <v>1.5</v>
      </c>
      <c r="W86" s="13"/>
      <c r="X86" s="13">
        <v>0.5</v>
      </c>
      <c r="Y86" s="21">
        <f t="shared" ref="Y86:Y88" si="90">SUM(W86:X86)</f>
        <v>0.5</v>
      </c>
      <c r="Z86" s="10">
        <v>2</v>
      </c>
    </row>
    <row r="87" spans="2:26" x14ac:dyDescent="0.25">
      <c r="B87" s="5" t="s">
        <v>142</v>
      </c>
      <c r="C87" s="11" t="s">
        <v>79</v>
      </c>
      <c r="D87" s="12" t="s">
        <v>25</v>
      </c>
      <c r="E87" s="12"/>
      <c r="F87" s="12"/>
      <c r="G87" s="12"/>
      <c r="H87" s="12"/>
      <c r="I87" s="12"/>
      <c r="J87" s="12"/>
      <c r="K87" s="12">
        <v>15</v>
      </c>
      <c r="L87" s="12"/>
      <c r="M87" s="5">
        <f t="shared" ref="M87" si="91">SUM(F87:I87)</f>
        <v>0</v>
      </c>
      <c r="N87" s="5">
        <f t="shared" ref="N87" si="92">SUM(J87:K87)</f>
        <v>15</v>
      </c>
      <c r="O87" s="21">
        <f t="shared" ref="O87" si="93">SUM(M87:N87)</f>
        <v>15</v>
      </c>
      <c r="P87" s="5">
        <f t="shared" ref="P87" si="94">MAX(0,W87*30 - $AA$2)</f>
        <v>0</v>
      </c>
      <c r="Q87" s="5">
        <v>15</v>
      </c>
      <c r="R87" s="21">
        <f t="shared" ref="R87:R88" si="95">SUM(P87:Q87)</f>
        <v>15</v>
      </c>
      <c r="S87" s="10">
        <f t="shared" ref="S87:S88" si="96">SUM(O87,R87)</f>
        <v>30</v>
      </c>
      <c r="T87" s="5">
        <f t="shared" ref="T87:U87" si="97">M87/30</f>
        <v>0</v>
      </c>
      <c r="U87" s="5">
        <f t="shared" si="97"/>
        <v>0.5</v>
      </c>
      <c r="V87" s="21">
        <f t="shared" ref="V87" si="98">SUM(T87:U87)</f>
        <v>0.5</v>
      </c>
      <c r="W87" s="13"/>
      <c r="X87" s="13">
        <v>0.5</v>
      </c>
      <c r="Y87" s="21">
        <f t="shared" si="90"/>
        <v>0.5</v>
      </c>
      <c r="Z87" s="10">
        <f t="shared" ref="Z87:Z88" si="99">SUM(V87,Y87)</f>
        <v>1</v>
      </c>
    </row>
    <row r="88" spans="2:26" x14ac:dyDescent="0.25">
      <c r="B88" s="5" t="s">
        <v>120</v>
      </c>
      <c r="C88" s="8" t="s">
        <v>31</v>
      </c>
      <c r="D88" s="9" t="s">
        <v>32</v>
      </c>
      <c r="E88" s="9"/>
      <c r="F88" s="9"/>
      <c r="G88" s="9"/>
      <c r="H88" s="9"/>
      <c r="I88" s="9"/>
      <c r="J88" s="9"/>
      <c r="K88" s="9"/>
      <c r="L88" s="9">
        <v>480</v>
      </c>
      <c r="M88" s="5"/>
      <c r="N88" s="5"/>
      <c r="O88" s="21"/>
      <c r="P88" s="5"/>
      <c r="Q88" s="5">
        <f>L88</f>
        <v>480</v>
      </c>
      <c r="R88" s="21">
        <f t="shared" si="95"/>
        <v>480</v>
      </c>
      <c r="S88" s="10">
        <f t="shared" si="96"/>
        <v>480</v>
      </c>
      <c r="T88" s="5"/>
      <c r="U88" s="5"/>
      <c r="V88" s="21"/>
      <c r="W88" s="5"/>
      <c r="X88" s="5">
        <v>16</v>
      </c>
      <c r="Y88" s="21">
        <f t="shared" si="90"/>
        <v>16</v>
      </c>
      <c r="Z88" s="10">
        <f t="shared" si="99"/>
        <v>16</v>
      </c>
    </row>
    <row r="89" spans="2:26" x14ac:dyDescent="0.25">
      <c r="B89" s="61" t="s">
        <v>29</v>
      </c>
      <c r="C89" s="62"/>
      <c r="D89" s="63"/>
      <c r="E89" s="18">
        <f>COUNTIF(E80:E88,"=E")</f>
        <v>1</v>
      </c>
      <c r="F89" s="25">
        <f t="shared" ref="F89:R89" si="100">SUM(F80:F88)</f>
        <v>45</v>
      </c>
      <c r="G89" s="25">
        <f t="shared" si="100"/>
        <v>0</v>
      </c>
      <c r="H89" s="25">
        <f t="shared" si="100"/>
        <v>90</v>
      </c>
      <c r="I89" s="25">
        <f t="shared" si="100"/>
        <v>0</v>
      </c>
      <c r="J89" s="25">
        <f t="shared" si="100"/>
        <v>75</v>
      </c>
      <c r="K89" s="25">
        <f t="shared" si="100"/>
        <v>90</v>
      </c>
      <c r="L89" s="25">
        <f t="shared" si="100"/>
        <v>480</v>
      </c>
      <c r="M89" s="25">
        <f>SUM(M80:M88)</f>
        <v>45</v>
      </c>
      <c r="N89" s="25">
        <f t="shared" si="100"/>
        <v>255</v>
      </c>
      <c r="O89" s="25">
        <f t="shared" si="100"/>
        <v>300</v>
      </c>
      <c r="P89" s="25">
        <f t="shared" si="100"/>
        <v>30</v>
      </c>
      <c r="Q89" s="25">
        <f t="shared" si="100"/>
        <v>570</v>
      </c>
      <c r="R89" s="25">
        <f t="shared" si="100"/>
        <v>600</v>
      </c>
      <c r="S89" s="18">
        <f>SUM(S80:S88)</f>
        <v>900</v>
      </c>
      <c r="T89" s="33">
        <f t="shared" ref="T89:Z89" si="101">SUM(T80:T88)</f>
        <v>1.5</v>
      </c>
      <c r="U89" s="33">
        <f t="shared" si="101"/>
        <v>8.5</v>
      </c>
      <c r="V89" s="33">
        <f t="shared" si="101"/>
        <v>10</v>
      </c>
      <c r="W89" s="33">
        <f t="shared" si="101"/>
        <v>1</v>
      </c>
      <c r="X89" s="33">
        <f t="shared" si="101"/>
        <v>19</v>
      </c>
      <c r="Y89" s="33">
        <f t="shared" si="101"/>
        <v>20</v>
      </c>
      <c r="Z89" s="18">
        <f t="shared" si="101"/>
        <v>30</v>
      </c>
    </row>
    <row r="90" spans="2:26" x14ac:dyDescent="0.25">
      <c r="B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2:26" x14ac:dyDescent="0.25">
      <c r="B91" s="54" t="s">
        <v>36</v>
      </c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</row>
    <row r="92" spans="2:26" x14ac:dyDescent="0.25">
      <c r="B92" s="44" t="s">
        <v>4</v>
      </c>
      <c r="C92" s="45" t="s">
        <v>5</v>
      </c>
      <c r="D92" s="44" t="s">
        <v>6</v>
      </c>
      <c r="E92" s="44" t="s">
        <v>7</v>
      </c>
      <c r="F92" s="46" t="s">
        <v>8</v>
      </c>
      <c r="G92" s="47"/>
      <c r="H92" s="47"/>
      <c r="I92" s="47"/>
      <c r="J92" s="47"/>
      <c r="K92" s="47"/>
      <c r="L92" s="48"/>
      <c r="M92" s="46" t="s">
        <v>9</v>
      </c>
      <c r="N92" s="47"/>
      <c r="O92" s="47"/>
      <c r="P92" s="47"/>
      <c r="Q92" s="47"/>
      <c r="R92" s="47"/>
      <c r="S92" s="48"/>
      <c r="T92" s="44" t="s">
        <v>10</v>
      </c>
      <c r="U92" s="44"/>
      <c r="V92" s="44"/>
      <c r="W92" s="44"/>
      <c r="X92" s="44"/>
      <c r="Y92" s="44"/>
      <c r="Z92" s="44"/>
    </row>
    <row r="93" spans="2:26" x14ac:dyDescent="0.25">
      <c r="B93" s="44"/>
      <c r="C93" s="45"/>
      <c r="D93" s="44"/>
      <c r="E93" s="44"/>
      <c r="F93" s="44" t="s">
        <v>11</v>
      </c>
      <c r="G93" s="44"/>
      <c r="H93" s="44" t="s">
        <v>12</v>
      </c>
      <c r="I93" s="50" t="s">
        <v>13</v>
      </c>
      <c r="J93" s="44" t="s">
        <v>14</v>
      </c>
      <c r="K93" s="44" t="s">
        <v>15</v>
      </c>
      <c r="L93" s="44" t="s">
        <v>16</v>
      </c>
      <c r="M93" s="46" t="s">
        <v>54</v>
      </c>
      <c r="N93" s="47"/>
      <c r="O93" s="48"/>
      <c r="P93" s="46" t="s">
        <v>53</v>
      </c>
      <c r="Q93" s="47"/>
      <c r="R93" s="48"/>
      <c r="S93" s="44" t="s">
        <v>17</v>
      </c>
      <c r="T93" s="44" t="s">
        <v>54</v>
      </c>
      <c r="U93" s="44"/>
      <c r="V93" s="44"/>
      <c r="W93" s="44" t="s">
        <v>53</v>
      </c>
      <c r="X93" s="44"/>
      <c r="Y93" s="44"/>
      <c r="Z93" s="44" t="s">
        <v>17</v>
      </c>
    </row>
    <row r="94" spans="2:26" x14ac:dyDescent="0.25">
      <c r="B94" s="44"/>
      <c r="C94" s="45"/>
      <c r="D94" s="44"/>
      <c r="E94" s="44"/>
      <c r="F94" s="25" t="s">
        <v>18</v>
      </c>
      <c r="G94" s="25" t="s">
        <v>19</v>
      </c>
      <c r="H94" s="44"/>
      <c r="I94" s="51"/>
      <c r="J94" s="44"/>
      <c r="K94" s="44"/>
      <c r="L94" s="44"/>
      <c r="M94" s="25" t="s">
        <v>20</v>
      </c>
      <c r="N94" s="25" t="s">
        <v>21</v>
      </c>
      <c r="O94" s="25" t="s">
        <v>17</v>
      </c>
      <c r="P94" s="25" t="s">
        <v>20</v>
      </c>
      <c r="Q94" s="25" t="s">
        <v>21</v>
      </c>
      <c r="R94" s="25" t="s">
        <v>17</v>
      </c>
      <c r="S94" s="44"/>
      <c r="T94" s="25" t="s">
        <v>20</v>
      </c>
      <c r="U94" s="25" t="s">
        <v>21</v>
      </c>
      <c r="V94" s="25" t="s">
        <v>17</v>
      </c>
      <c r="W94" s="25" t="s">
        <v>20</v>
      </c>
      <c r="X94" s="25" t="s">
        <v>21</v>
      </c>
      <c r="Y94" s="25" t="s">
        <v>17</v>
      </c>
      <c r="Z94" s="44"/>
    </row>
    <row r="95" spans="2:26" x14ac:dyDescent="0.25">
      <c r="B95" s="5" t="s">
        <v>122</v>
      </c>
      <c r="C95" s="16" t="s">
        <v>157</v>
      </c>
      <c r="D95" s="9" t="s">
        <v>58</v>
      </c>
      <c r="E95" s="9"/>
      <c r="F95" s="9"/>
      <c r="G95" s="9"/>
      <c r="H95" s="9">
        <v>30</v>
      </c>
      <c r="I95" s="9"/>
      <c r="J95" s="9"/>
      <c r="K95" s="9"/>
      <c r="L95" s="9"/>
      <c r="M95" s="5"/>
      <c r="N95" s="5">
        <v>30</v>
      </c>
      <c r="O95" s="21">
        <f t="shared" ref="O95" si="102">SUM(M95:N95)</f>
        <v>30</v>
      </c>
      <c r="P95" s="5">
        <v>30</v>
      </c>
      <c r="Q95" s="5">
        <f t="shared" ref="Q95" si="103">MAX(0,X95*30 - $AA$2)</f>
        <v>0</v>
      </c>
      <c r="R95" s="21">
        <f t="shared" ref="R95" si="104">SUM(P95:Q95)</f>
        <v>30</v>
      </c>
      <c r="S95" s="10">
        <f t="shared" ref="S95" si="105">SUM(O95,R95)</f>
        <v>60</v>
      </c>
      <c r="T95" s="5"/>
      <c r="U95" s="5">
        <f t="shared" ref="U95" si="106">N95/30</f>
        <v>1</v>
      </c>
      <c r="V95" s="21">
        <f t="shared" ref="V95" si="107">SUM(T95:U95)</f>
        <v>1</v>
      </c>
      <c r="W95" s="5">
        <v>1</v>
      </c>
      <c r="X95" s="5"/>
      <c r="Y95" s="21">
        <f t="shared" ref="Y95" si="108">SUM(W95:X95)</f>
        <v>1</v>
      </c>
      <c r="Z95" s="10">
        <f t="shared" ref="Z95" si="109">SUM(V95,Y95)</f>
        <v>2</v>
      </c>
    </row>
    <row r="96" spans="2:26" x14ac:dyDescent="0.25">
      <c r="B96" s="5" t="s">
        <v>140</v>
      </c>
      <c r="C96" s="11" t="s">
        <v>91</v>
      </c>
      <c r="D96" s="12" t="s">
        <v>23</v>
      </c>
      <c r="E96" s="12"/>
      <c r="F96" s="12"/>
      <c r="G96" s="12"/>
      <c r="H96" s="12">
        <v>30</v>
      </c>
      <c r="I96" s="12"/>
      <c r="J96" s="12"/>
      <c r="K96" s="12"/>
      <c r="L96" s="12"/>
      <c r="M96" s="5"/>
      <c r="N96" s="5">
        <v>30</v>
      </c>
      <c r="O96" s="21">
        <v>30</v>
      </c>
      <c r="P96" s="5"/>
      <c r="Q96" s="5">
        <v>15</v>
      </c>
      <c r="R96" s="21">
        <v>15</v>
      </c>
      <c r="S96" s="10">
        <v>45</v>
      </c>
      <c r="T96" s="5"/>
      <c r="U96" s="5">
        <v>1</v>
      </c>
      <c r="V96" s="21">
        <v>1</v>
      </c>
      <c r="W96" s="13"/>
      <c r="X96" s="13">
        <v>0.5</v>
      </c>
      <c r="Y96" s="21">
        <v>0.5</v>
      </c>
      <c r="Z96" s="10">
        <v>1.5</v>
      </c>
    </row>
    <row r="97" spans="2:26" ht="36" x14ac:dyDescent="0.25">
      <c r="B97" s="5" t="s">
        <v>119</v>
      </c>
      <c r="C97" s="2" t="s">
        <v>111</v>
      </c>
      <c r="D97" s="3" t="s">
        <v>58</v>
      </c>
      <c r="E97" s="3" t="s">
        <v>24</v>
      </c>
      <c r="F97" s="3"/>
      <c r="G97" s="3"/>
      <c r="H97" s="3">
        <v>60</v>
      </c>
      <c r="I97" s="3"/>
      <c r="J97" s="3"/>
      <c r="K97" s="3"/>
      <c r="L97" s="3"/>
      <c r="M97" s="5"/>
      <c r="N97" s="5">
        <v>60</v>
      </c>
      <c r="O97" s="21">
        <f>SUM(M97:N97)</f>
        <v>60</v>
      </c>
      <c r="P97" s="5">
        <v>30</v>
      </c>
      <c r="Q97" s="5">
        <f>MAX(0,X97*30 - $AA$2)</f>
        <v>0</v>
      </c>
      <c r="R97" s="21">
        <f>SUM(P97:Q97)</f>
        <v>30</v>
      </c>
      <c r="S97" s="4">
        <f t="shared" ref="S97:S101" si="110">SUM(O97,R97)</f>
        <v>90</v>
      </c>
      <c r="T97" s="5"/>
      <c r="U97" s="5">
        <f t="shared" ref="T97:U101" si="111">N97/30</f>
        <v>2</v>
      </c>
      <c r="V97" s="21">
        <f>SUM(T97:U97)</f>
        <v>2</v>
      </c>
      <c r="W97" s="5">
        <v>1</v>
      </c>
      <c r="X97" s="5"/>
      <c r="Y97" s="21">
        <f>SUM(W97:X97)</f>
        <v>1</v>
      </c>
      <c r="Z97" s="4">
        <f>SUM(V97,Y97)</f>
        <v>3</v>
      </c>
    </row>
    <row r="98" spans="2:26" ht="36" x14ac:dyDescent="0.25">
      <c r="B98" s="5" t="s">
        <v>118</v>
      </c>
      <c r="C98" s="6" t="s">
        <v>112</v>
      </c>
      <c r="D98" s="7" t="s">
        <v>25</v>
      </c>
      <c r="E98" s="7" t="s">
        <v>24</v>
      </c>
      <c r="F98" s="7">
        <v>15</v>
      </c>
      <c r="G98" s="7"/>
      <c r="H98" s="7"/>
      <c r="I98" s="7"/>
      <c r="J98" s="7"/>
      <c r="K98" s="7">
        <v>30</v>
      </c>
      <c r="L98" s="7"/>
      <c r="M98" s="5">
        <f t="shared" ref="M98:M100" si="112">SUM(F98:I98)</f>
        <v>15</v>
      </c>
      <c r="N98" s="5">
        <f t="shared" ref="N98:N100" si="113">SUM(J98:K98)</f>
        <v>30</v>
      </c>
      <c r="O98" s="21">
        <f t="shared" ref="O98:O99" si="114">SUM(M98:N98)</f>
        <v>45</v>
      </c>
      <c r="P98" s="5">
        <f t="shared" ref="P98:P99" si="115">MAX(0,W98*30 - $AA$2)</f>
        <v>0</v>
      </c>
      <c r="Q98" s="5">
        <v>15</v>
      </c>
      <c r="R98" s="21">
        <f t="shared" ref="R98:R99" si="116">SUM(P98:Q98)</f>
        <v>15</v>
      </c>
      <c r="S98" s="4">
        <f t="shared" si="110"/>
        <v>60</v>
      </c>
      <c r="T98" s="5">
        <f t="shared" si="111"/>
        <v>0.5</v>
      </c>
      <c r="U98" s="5">
        <f t="shared" si="111"/>
        <v>1</v>
      </c>
      <c r="V98" s="21">
        <f t="shared" ref="V98:V99" si="117">SUM(T98:U98)</f>
        <v>1.5</v>
      </c>
      <c r="W98" s="5"/>
      <c r="X98" s="5">
        <v>0.5</v>
      </c>
      <c r="Y98" s="21">
        <f t="shared" ref="Y98:Y99" si="118">SUM(W98:X98)</f>
        <v>0.5</v>
      </c>
      <c r="Z98" s="4">
        <f t="shared" ref="Z98:Z99" si="119">SUM(V98,Y98)</f>
        <v>2</v>
      </c>
    </row>
    <row r="99" spans="2:26" ht="48" x14ac:dyDescent="0.25">
      <c r="B99" s="5" t="s">
        <v>141</v>
      </c>
      <c r="C99" s="2" t="s">
        <v>113</v>
      </c>
      <c r="D99" s="3" t="s">
        <v>25</v>
      </c>
      <c r="E99" s="3"/>
      <c r="F99" s="3">
        <v>15</v>
      </c>
      <c r="G99" s="3"/>
      <c r="H99" s="3"/>
      <c r="I99" s="3"/>
      <c r="J99" s="3"/>
      <c r="K99" s="3">
        <v>45</v>
      </c>
      <c r="L99" s="3"/>
      <c r="M99" s="5">
        <f t="shared" si="112"/>
        <v>15</v>
      </c>
      <c r="N99" s="5">
        <f t="shared" si="113"/>
        <v>45</v>
      </c>
      <c r="O99" s="21">
        <f t="shared" si="114"/>
        <v>60</v>
      </c>
      <c r="P99" s="5">
        <f t="shared" si="115"/>
        <v>0</v>
      </c>
      <c r="Q99" s="5">
        <v>30</v>
      </c>
      <c r="R99" s="21">
        <f t="shared" si="116"/>
        <v>30</v>
      </c>
      <c r="S99" s="4">
        <f t="shared" si="110"/>
        <v>90</v>
      </c>
      <c r="T99" s="5">
        <f t="shared" si="111"/>
        <v>0.5</v>
      </c>
      <c r="U99" s="5">
        <f t="shared" si="111"/>
        <v>1.5</v>
      </c>
      <c r="V99" s="21">
        <f t="shared" si="117"/>
        <v>2</v>
      </c>
      <c r="W99" s="5"/>
      <c r="X99" s="5">
        <v>1</v>
      </c>
      <c r="Y99" s="21">
        <f t="shared" si="118"/>
        <v>1</v>
      </c>
      <c r="Z99" s="4">
        <f t="shared" si="119"/>
        <v>3</v>
      </c>
    </row>
    <row r="100" spans="2:26" ht="36" x14ac:dyDescent="0.25">
      <c r="B100" s="5" t="s">
        <v>121</v>
      </c>
      <c r="C100" s="6" t="s">
        <v>114</v>
      </c>
      <c r="D100" s="7" t="s">
        <v>25</v>
      </c>
      <c r="E100" s="7"/>
      <c r="F100" s="7">
        <v>15</v>
      </c>
      <c r="G100" s="7"/>
      <c r="H100" s="7"/>
      <c r="I100" s="7"/>
      <c r="J100" s="7">
        <v>30</v>
      </c>
      <c r="K100" s="7"/>
      <c r="L100" s="7"/>
      <c r="M100" s="5">
        <f t="shared" si="112"/>
        <v>15</v>
      </c>
      <c r="N100" s="5">
        <f t="shared" si="113"/>
        <v>30</v>
      </c>
      <c r="O100" s="21">
        <f>SUM(M100:N100)</f>
        <v>45</v>
      </c>
      <c r="P100" s="5">
        <v>15</v>
      </c>
      <c r="Q100" s="5">
        <v>15</v>
      </c>
      <c r="R100" s="21">
        <f>SUM(P100:Q100)</f>
        <v>30</v>
      </c>
      <c r="S100" s="4">
        <f t="shared" si="110"/>
        <v>75</v>
      </c>
      <c r="T100" s="5">
        <f t="shared" si="111"/>
        <v>0.5</v>
      </c>
      <c r="U100" s="5">
        <f t="shared" si="111"/>
        <v>1</v>
      </c>
      <c r="V100" s="21">
        <f>SUM(T100:U100)</f>
        <v>1.5</v>
      </c>
      <c r="W100" s="5">
        <v>0.5</v>
      </c>
      <c r="X100" s="5">
        <v>0.5</v>
      </c>
      <c r="Y100" s="21">
        <f>SUM(W100:X100)</f>
        <v>1</v>
      </c>
      <c r="Z100" s="4">
        <f>SUM(V100,Y100)</f>
        <v>2.5</v>
      </c>
    </row>
    <row r="101" spans="2:26" ht="36" x14ac:dyDescent="0.25">
      <c r="B101" s="5" t="s">
        <v>123</v>
      </c>
      <c r="C101" s="34" t="s">
        <v>155</v>
      </c>
      <c r="D101" s="35" t="s">
        <v>25</v>
      </c>
      <c r="E101" s="35"/>
      <c r="F101" s="35">
        <v>14</v>
      </c>
      <c r="G101" s="35"/>
      <c r="H101" s="35"/>
      <c r="I101" s="35">
        <v>45</v>
      </c>
      <c r="J101" s="35"/>
      <c r="K101" s="35"/>
      <c r="L101" s="35"/>
      <c r="M101" s="5">
        <v>15</v>
      </c>
      <c r="N101" s="5">
        <v>45</v>
      </c>
      <c r="O101" s="21">
        <f t="shared" ref="O101" si="120">SUM(M101:N101)</f>
        <v>60</v>
      </c>
      <c r="P101" s="5">
        <v>15</v>
      </c>
      <c r="Q101" s="5">
        <v>15</v>
      </c>
      <c r="R101" s="21">
        <f t="shared" ref="R101" si="121">SUM(P101:Q101)</f>
        <v>30</v>
      </c>
      <c r="S101" s="4">
        <f t="shared" si="110"/>
        <v>90</v>
      </c>
      <c r="T101" s="5">
        <f t="shared" si="111"/>
        <v>0.5</v>
      </c>
      <c r="U101" s="5">
        <f t="shared" si="111"/>
        <v>1.5</v>
      </c>
      <c r="V101" s="21">
        <f t="shared" ref="V101" si="122">SUM(T101:U101)</f>
        <v>2</v>
      </c>
      <c r="W101" s="13">
        <v>0.5</v>
      </c>
      <c r="X101" s="13">
        <v>0.5</v>
      </c>
      <c r="Y101" s="21">
        <f t="shared" ref="Y101" si="123">SUM(W101:X101)</f>
        <v>1</v>
      </c>
      <c r="Z101" s="4">
        <f t="shared" ref="Z101" si="124">SUM(V101,Y101)</f>
        <v>3</v>
      </c>
    </row>
    <row r="102" spans="2:26" ht="36" x14ac:dyDescent="0.25">
      <c r="B102" s="5" t="s">
        <v>142</v>
      </c>
      <c r="C102" s="36" t="s">
        <v>156</v>
      </c>
      <c r="D102" s="37" t="s">
        <v>25</v>
      </c>
      <c r="E102" s="37"/>
      <c r="F102" s="37"/>
      <c r="G102" s="37"/>
      <c r="H102" s="37">
        <v>30</v>
      </c>
      <c r="I102" s="37"/>
      <c r="J102" s="37"/>
      <c r="K102" s="37"/>
      <c r="L102" s="37"/>
      <c r="M102" s="5"/>
      <c r="N102" s="5">
        <v>30</v>
      </c>
      <c r="O102" s="21">
        <v>30</v>
      </c>
      <c r="P102" s="5"/>
      <c r="Q102" s="5">
        <v>15</v>
      </c>
      <c r="R102" s="21">
        <v>15</v>
      </c>
      <c r="S102" s="4">
        <v>15</v>
      </c>
      <c r="T102" s="5"/>
      <c r="U102" s="5">
        <v>1</v>
      </c>
      <c r="V102" s="21">
        <v>1</v>
      </c>
      <c r="W102" s="13"/>
      <c r="X102" s="13">
        <v>0.5</v>
      </c>
      <c r="Y102" s="21">
        <v>0.5</v>
      </c>
      <c r="Z102" s="4">
        <v>1.5</v>
      </c>
    </row>
    <row r="103" spans="2:26" x14ac:dyDescent="0.25">
      <c r="B103" s="5" t="s">
        <v>120</v>
      </c>
      <c r="C103" s="16" t="s">
        <v>73</v>
      </c>
      <c r="D103" s="9" t="s">
        <v>25</v>
      </c>
      <c r="E103" s="17"/>
      <c r="F103" s="17"/>
      <c r="G103" s="17"/>
      <c r="H103" s="17">
        <v>45</v>
      </c>
      <c r="I103" s="17"/>
      <c r="J103" s="17"/>
      <c r="K103" s="17"/>
      <c r="L103" s="17"/>
      <c r="M103" s="5"/>
      <c r="N103" s="5">
        <v>45</v>
      </c>
      <c r="O103" s="21">
        <f t="shared" ref="O103" si="125">SUM(M103:N103)</f>
        <v>45</v>
      </c>
      <c r="P103" s="5"/>
      <c r="Q103" s="5">
        <v>30</v>
      </c>
      <c r="R103" s="21">
        <f t="shared" ref="R103" si="126">SUM(P103:Q103)</f>
        <v>30</v>
      </c>
      <c r="S103" s="10">
        <f t="shared" ref="S103" si="127">SUM(O103,R103)</f>
        <v>75</v>
      </c>
      <c r="T103" s="5">
        <f t="shared" ref="T103:U103" si="128">M103/30</f>
        <v>0</v>
      </c>
      <c r="U103" s="5">
        <f t="shared" si="128"/>
        <v>1.5</v>
      </c>
      <c r="V103" s="21">
        <f t="shared" ref="V103" si="129">SUM(T103:U103)</f>
        <v>1.5</v>
      </c>
      <c r="W103" s="13"/>
      <c r="X103" s="13">
        <v>1</v>
      </c>
      <c r="Y103" s="21">
        <f t="shared" ref="Y103" si="130">SUM(W103:X103)</f>
        <v>1</v>
      </c>
      <c r="Z103" s="10">
        <f t="shared" ref="Z103" si="131">SUM(V103,Y103)</f>
        <v>2.5</v>
      </c>
    </row>
    <row r="104" spans="2:26" x14ac:dyDescent="0.25">
      <c r="B104" s="5" t="s">
        <v>143</v>
      </c>
      <c r="C104" s="16" t="s">
        <v>100</v>
      </c>
      <c r="D104" s="9" t="s">
        <v>25</v>
      </c>
      <c r="E104" s="17"/>
      <c r="F104" s="17">
        <v>15</v>
      </c>
      <c r="G104" s="17"/>
      <c r="H104" s="17">
        <v>30</v>
      </c>
      <c r="I104" s="17"/>
      <c r="J104" s="17"/>
      <c r="K104" s="17"/>
      <c r="L104" s="17"/>
      <c r="M104" s="5">
        <v>15</v>
      </c>
      <c r="N104" s="5">
        <v>30</v>
      </c>
      <c r="O104" s="21">
        <v>45</v>
      </c>
      <c r="P104" s="5"/>
      <c r="Q104" s="5">
        <v>15</v>
      </c>
      <c r="R104" s="21">
        <v>15</v>
      </c>
      <c r="S104" s="10">
        <v>60</v>
      </c>
      <c r="T104" s="5">
        <v>0.5</v>
      </c>
      <c r="U104" s="5">
        <v>1</v>
      </c>
      <c r="V104" s="21">
        <v>1.5</v>
      </c>
      <c r="W104" s="13"/>
      <c r="X104" s="13">
        <v>0.5</v>
      </c>
      <c r="Y104" s="21">
        <v>0.5</v>
      </c>
      <c r="Z104" s="10">
        <v>2</v>
      </c>
    </row>
    <row r="105" spans="2:26" x14ac:dyDescent="0.25">
      <c r="B105" s="5" t="s">
        <v>144</v>
      </c>
      <c r="C105" s="11" t="s">
        <v>70</v>
      </c>
      <c r="D105" s="12" t="s">
        <v>25</v>
      </c>
      <c r="E105" s="12"/>
      <c r="F105" s="12">
        <v>15</v>
      </c>
      <c r="G105" s="12"/>
      <c r="H105" s="12"/>
      <c r="I105" s="12"/>
      <c r="J105" s="12">
        <v>45</v>
      </c>
      <c r="K105" s="12"/>
      <c r="L105" s="12"/>
      <c r="M105" s="5">
        <f t="shared" ref="M105:M107" si="132">SUM(F105:I105)</f>
        <v>15</v>
      </c>
      <c r="N105" s="5">
        <f t="shared" ref="N105:N107" si="133">SUM(J105:K105)</f>
        <v>45</v>
      </c>
      <c r="O105" s="21">
        <f t="shared" ref="O105" si="134">SUM(M105:N105)</f>
        <v>60</v>
      </c>
      <c r="P105" s="5"/>
      <c r="Q105" s="5">
        <v>15</v>
      </c>
      <c r="R105" s="21">
        <f t="shared" ref="R105" si="135">SUM(P105:Q105)</f>
        <v>15</v>
      </c>
      <c r="S105" s="10">
        <f t="shared" ref="S105:S107" si="136">SUM(O105,R105)</f>
        <v>75</v>
      </c>
      <c r="T105" s="5">
        <f t="shared" ref="T105:U107" si="137">M105/30</f>
        <v>0.5</v>
      </c>
      <c r="U105" s="5">
        <f t="shared" si="137"/>
        <v>1.5</v>
      </c>
      <c r="V105" s="21">
        <f t="shared" ref="V105" si="138">SUM(T105:U105)</f>
        <v>2</v>
      </c>
      <c r="W105" s="13"/>
      <c r="X105" s="13">
        <v>0.5</v>
      </c>
      <c r="Y105" s="21">
        <f t="shared" ref="Y105" si="139">SUM(W105:X105)</f>
        <v>0.5</v>
      </c>
      <c r="Z105" s="10">
        <f t="shared" ref="Z105:Z107" si="140">SUM(V105,Y105)</f>
        <v>2.5</v>
      </c>
    </row>
    <row r="106" spans="2:26" x14ac:dyDescent="0.25">
      <c r="B106" s="5" t="s">
        <v>145</v>
      </c>
      <c r="C106" s="8" t="s">
        <v>101</v>
      </c>
      <c r="D106" s="9" t="s">
        <v>25</v>
      </c>
      <c r="E106" s="17" t="s">
        <v>24</v>
      </c>
      <c r="F106" s="17">
        <v>15</v>
      </c>
      <c r="G106" s="17"/>
      <c r="H106" s="17"/>
      <c r="I106" s="17"/>
      <c r="J106" s="17">
        <v>30</v>
      </c>
      <c r="K106" s="17"/>
      <c r="L106" s="17"/>
      <c r="M106" s="5">
        <f t="shared" si="132"/>
        <v>15</v>
      </c>
      <c r="N106" s="5">
        <f t="shared" si="133"/>
        <v>30</v>
      </c>
      <c r="O106" s="21">
        <f t="shared" ref="O106:O107" si="141">SUM(M106:N106)</f>
        <v>45</v>
      </c>
      <c r="P106" s="5">
        <v>15</v>
      </c>
      <c r="Q106" s="5">
        <v>15</v>
      </c>
      <c r="R106" s="21">
        <f t="shared" ref="R106:R107" si="142">SUM(P106:Q106)</f>
        <v>30</v>
      </c>
      <c r="S106" s="10">
        <f t="shared" si="136"/>
        <v>75</v>
      </c>
      <c r="T106" s="5">
        <f t="shared" si="137"/>
        <v>0.5</v>
      </c>
      <c r="U106" s="5">
        <f t="shared" si="137"/>
        <v>1</v>
      </c>
      <c r="V106" s="21">
        <f t="shared" ref="V106:V107" si="143">SUM(T106:U106)</f>
        <v>1.5</v>
      </c>
      <c r="W106" s="13">
        <v>0.5</v>
      </c>
      <c r="X106" s="13">
        <v>0.5</v>
      </c>
      <c r="Y106" s="21">
        <f t="shared" ref="Y106:Y107" si="144">SUM(W106:X106)</f>
        <v>1</v>
      </c>
      <c r="Z106" s="10">
        <f t="shared" si="140"/>
        <v>2.5</v>
      </c>
    </row>
    <row r="107" spans="2:26" x14ac:dyDescent="0.25">
      <c r="B107" s="5" t="s">
        <v>146</v>
      </c>
      <c r="C107" s="11" t="s">
        <v>74</v>
      </c>
      <c r="D107" s="12" t="s">
        <v>25</v>
      </c>
      <c r="E107" s="12"/>
      <c r="F107" s="12">
        <v>15</v>
      </c>
      <c r="G107" s="12"/>
      <c r="H107" s="12"/>
      <c r="I107" s="12"/>
      <c r="J107" s="12">
        <v>30</v>
      </c>
      <c r="K107" s="12"/>
      <c r="L107" s="12"/>
      <c r="M107" s="5">
        <f t="shared" si="132"/>
        <v>15</v>
      </c>
      <c r="N107" s="5">
        <f t="shared" si="133"/>
        <v>30</v>
      </c>
      <c r="O107" s="21">
        <f t="shared" si="141"/>
        <v>45</v>
      </c>
      <c r="P107" s="5"/>
      <c r="Q107" s="5">
        <v>15</v>
      </c>
      <c r="R107" s="21">
        <f t="shared" si="142"/>
        <v>15</v>
      </c>
      <c r="S107" s="10">
        <f t="shared" si="136"/>
        <v>60</v>
      </c>
      <c r="T107" s="5">
        <f t="shared" si="137"/>
        <v>0.5</v>
      </c>
      <c r="U107" s="5">
        <f t="shared" si="137"/>
        <v>1</v>
      </c>
      <c r="V107" s="21">
        <f t="shared" si="143"/>
        <v>1.5</v>
      </c>
      <c r="W107" s="5"/>
      <c r="X107" s="5">
        <v>0.5</v>
      </c>
      <c r="Y107" s="21">
        <f t="shared" si="144"/>
        <v>0.5</v>
      </c>
      <c r="Z107" s="10">
        <f t="shared" si="140"/>
        <v>2</v>
      </c>
    </row>
    <row r="108" spans="2:26" x14ac:dyDescent="0.25">
      <c r="B108" s="61" t="s">
        <v>29</v>
      </c>
      <c r="C108" s="62"/>
      <c r="D108" s="63"/>
      <c r="E108" s="18">
        <f>COUNTIF(E95:E107,"=E")</f>
        <v>3</v>
      </c>
      <c r="F108" s="25">
        <f t="shared" ref="F108:Z108" si="145">SUM(F95:F107)</f>
        <v>119</v>
      </c>
      <c r="G108" s="25">
        <f t="shared" si="145"/>
        <v>0</v>
      </c>
      <c r="H108" s="25">
        <f t="shared" si="145"/>
        <v>225</v>
      </c>
      <c r="I108" s="25">
        <f t="shared" si="145"/>
        <v>45</v>
      </c>
      <c r="J108" s="25">
        <f t="shared" si="145"/>
        <v>135</v>
      </c>
      <c r="K108" s="25">
        <f t="shared" si="145"/>
        <v>75</v>
      </c>
      <c r="L108" s="25">
        <f t="shared" si="145"/>
        <v>0</v>
      </c>
      <c r="M108" s="25">
        <f>SUM(M95:M107)</f>
        <v>120</v>
      </c>
      <c r="N108" s="25">
        <f t="shared" si="145"/>
        <v>480</v>
      </c>
      <c r="O108" s="25">
        <f t="shared" si="145"/>
        <v>600</v>
      </c>
      <c r="P108" s="25">
        <f t="shared" si="145"/>
        <v>105</v>
      </c>
      <c r="Q108" s="25">
        <f t="shared" si="145"/>
        <v>195</v>
      </c>
      <c r="R108" s="25">
        <f t="shared" si="145"/>
        <v>300</v>
      </c>
      <c r="S108" s="18">
        <f>SUM(S95:S107)</f>
        <v>870</v>
      </c>
      <c r="T108" s="25">
        <f t="shared" si="145"/>
        <v>4</v>
      </c>
      <c r="U108" s="25">
        <f t="shared" si="145"/>
        <v>16</v>
      </c>
      <c r="V108" s="25">
        <f t="shared" si="145"/>
        <v>20</v>
      </c>
      <c r="W108" s="25">
        <f t="shared" si="145"/>
        <v>3.5</v>
      </c>
      <c r="X108" s="25">
        <f t="shared" si="145"/>
        <v>6.5</v>
      </c>
      <c r="Y108" s="25">
        <f t="shared" si="145"/>
        <v>10</v>
      </c>
      <c r="Z108" s="18">
        <f t="shared" si="145"/>
        <v>30</v>
      </c>
    </row>
    <row r="109" spans="2:26" x14ac:dyDescent="0.25">
      <c r="B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2:26" x14ac:dyDescent="0.25">
      <c r="B110" s="54" t="s">
        <v>37</v>
      </c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6"/>
    </row>
    <row r="111" spans="2:26" x14ac:dyDescent="0.25">
      <c r="B111" s="44" t="s">
        <v>4</v>
      </c>
      <c r="C111" s="45" t="s">
        <v>5</v>
      </c>
      <c r="D111" s="44" t="s">
        <v>6</v>
      </c>
      <c r="E111" s="44" t="s">
        <v>7</v>
      </c>
      <c r="F111" s="46" t="s">
        <v>8</v>
      </c>
      <c r="G111" s="47"/>
      <c r="H111" s="47"/>
      <c r="I111" s="47"/>
      <c r="J111" s="47"/>
      <c r="K111" s="47"/>
      <c r="L111" s="48"/>
      <c r="M111" s="46" t="s">
        <v>9</v>
      </c>
      <c r="N111" s="47"/>
      <c r="O111" s="47"/>
      <c r="P111" s="47"/>
      <c r="Q111" s="47"/>
      <c r="R111" s="47"/>
      <c r="S111" s="48"/>
      <c r="T111" s="44" t="s">
        <v>10</v>
      </c>
      <c r="U111" s="44"/>
      <c r="V111" s="44"/>
      <c r="W111" s="44"/>
      <c r="X111" s="44"/>
      <c r="Y111" s="44"/>
      <c r="Z111" s="44"/>
    </row>
    <row r="112" spans="2:26" x14ac:dyDescent="0.25">
      <c r="B112" s="44"/>
      <c r="C112" s="45"/>
      <c r="D112" s="44"/>
      <c r="E112" s="44"/>
      <c r="F112" s="44" t="s">
        <v>11</v>
      </c>
      <c r="G112" s="44"/>
      <c r="H112" s="44" t="s">
        <v>12</v>
      </c>
      <c r="I112" s="50" t="s">
        <v>13</v>
      </c>
      <c r="J112" s="44" t="s">
        <v>14</v>
      </c>
      <c r="K112" s="44" t="s">
        <v>15</v>
      </c>
      <c r="L112" s="44" t="s">
        <v>16</v>
      </c>
      <c r="M112" s="46" t="s">
        <v>54</v>
      </c>
      <c r="N112" s="47"/>
      <c r="O112" s="48"/>
      <c r="P112" s="46" t="s">
        <v>53</v>
      </c>
      <c r="Q112" s="47"/>
      <c r="R112" s="48"/>
      <c r="S112" s="44" t="s">
        <v>17</v>
      </c>
      <c r="T112" s="44" t="s">
        <v>54</v>
      </c>
      <c r="U112" s="44"/>
      <c r="V112" s="44"/>
      <c r="W112" s="44" t="s">
        <v>53</v>
      </c>
      <c r="X112" s="44"/>
      <c r="Y112" s="44"/>
      <c r="Z112" s="44" t="s">
        <v>17</v>
      </c>
    </row>
    <row r="113" spans="2:26" x14ac:dyDescent="0.25">
      <c r="B113" s="44"/>
      <c r="C113" s="45"/>
      <c r="D113" s="44"/>
      <c r="E113" s="44"/>
      <c r="F113" s="25" t="s">
        <v>18</v>
      </c>
      <c r="G113" s="25" t="s">
        <v>19</v>
      </c>
      <c r="H113" s="44"/>
      <c r="I113" s="51"/>
      <c r="J113" s="44"/>
      <c r="K113" s="44"/>
      <c r="L113" s="44"/>
      <c r="M113" s="25" t="s">
        <v>20</v>
      </c>
      <c r="N113" s="25" t="s">
        <v>21</v>
      </c>
      <c r="O113" s="25" t="s">
        <v>17</v>
      </c>
      <c r="P113" s="25" t="s">
        <v>20</v>
      </c>
      <c r="Q113" s="25" t="s">
        <v>21</v>
      </c>
      <c r="R113" s="25" t="s">
        <v>17</v>
      </c>
      <c r="S113" s="44"/>
      <c r="T113" s="25" t="s">
        <v>20</v>
      </c>
      <c r="U113" s="25" t="s">
        <v>21</v>
      </c>
      <c r="V113" s="25" t="s">
        <v>17</v>
      </c>
      <c r="W113" s="25" t="s">
        <v>20</v>
      </c>
      <c r="X113" s="25" t="s">
        <v>21</v>
      </c>
      <c r="Y113" s="25" t="s">
        <v>17</v>
      </c>
      <c r="Z113" s="44"/>
    </row>
    <row r="114" spans="2:26" x14ac:dyDescent="0.25">
      <c r="B114" s="5" t="s">
        <v>122</v>
      </c>
      <c r="C114" s="16" t="s">
        <v>157</v>
      </c>
      <c r="D114" s="9" t="s">
        <v>23</v>
      </c>
      <c r="E114" s="9"/>
      <c r="F114" s="9"/>
      <c r="G114" s="9"/>
      <c r="H114" s="9">
        <v>30</v>
      </c>
      <c r="I114" s="9"/>
      <c r="J114" s="9"/>
      <c r="K114" s="9"/>
      <c r="L114" s="9"/>
      <c r="M114" s="5"/>
      <c r="N114" s="5">
        <v>30</v>
      </c>
      <c r="O114" s="21">
        <f>SUM(M114,N114)</f>
        <v>30</v>
      </c>
      <c r="P114" s="5">
        <v>15</v>
      </c>
      <c r="Q114" s="5"/>
      <c r="R114" s="21">
        <f>SUM(P114:Q114)</f>
        <v>15</v>
      </c>
      <c r="S114" s="4">
        <f>SUM(O114, R114)</f>
        <v>45</v>
      </c>
      <c r="T114" s="5"/>
      <c r="U114" s="5">
        <v>1</v>
      </c>
      <c r="V114" s="21">
        <v>1</v>
      </c>
      <c r="W114" s="5">
        <v>0.5</v>
      </c>
      <c r="X114" s="5"/>
      <c r="Y114" s="21">
        <v>0.5</v>
      </c>
      <c r="Z114" s="4">
        <v>1.5</v>
      </c>
    </row>
    <row r="115" spans="2:26" ht="48" x14ac:dyDescent="0.25">
      <c r="B115" s="5" t="s">
        <v>140</v>
      </c>
      <c r="C115" s="6" t="s">
        <v>115</v>
      </c>
      <c r="D115" s="7" t="s">
        <v>25</v>
      </c>
      <c r="E115" s="7" t="s">
        <v>24</v>
      </c>
      <c r="F115" s="7">
        <v>15</v>
      </c>
      <c r="G115" s="7"/>
      <c r="H115" s="7"/>
      <c r="I115" s="7"/>
      <c r="J115" s="7">
        <v>30</v>
      </c>
      <c r="K115" s="7"/>
      <c r="L115" s="7"/>
      <c r="M115" s="5">
        <f t="shared" ref="M115:M119" si="146">SUM(F115:I115)</f>
        <v>15</v>
      </c>
      <c r="N115" s="5">
        <f t="shared" ref="N115:N118" si="147">SUM(J115:K115)</f>
        <v>30</v>
      </c>
      <c r="O115" s="21">
        <f t="shared" ref="O115:O118" si="148">SUM(M115:N115)</f>
        <v>45</v>
      </c>
      <c r="P115" s="5">
        <v>15</v>
      </c>
      <c r="Q115" s="5">
        <v>15</v>
      </c>
      <c r="R115" s="21">
        <f t="shared" ref="R115:R118" si="149">SUM(P115:Q115)</f>
        <v>30</v>
      </c>
      <c r="S115" s="4">
        <f>SUM(O115,R115)</f>
        <v>75</v>
      </c>
      <c r="T115" s="5">
        <f t="shared" ref="T115:U119" si="150">M115/30</f>
        <v>0.5</v>
      </c>
      <c r="U115" s="5">
        <f t="shared" si="150"/>
        <v>1</v>
      </c>
      <c r="V115" s="21">
        <f t="shared" ref="V115:V118" si="151">SUM(T115:U115)</f>
        <v>1.5</v>
      </c>
      <c r="W115" s="5">
        <v>0.5</v>
      </c>
      <c r="X115" s="5">
        <v>0.5</v>
      </c>
      <c r="Y115" s="21">
        <f>SUM(W115:X115)</f>
        <v>1</v>
      </c>
      <c r="Z115" s="4">
        <f>SUM(V115,Y115)</f>
        <v>2.5</v>
      </c>
    </row>
    <row r="116" spans="2:26" x14ac:dyDescent="0.25">
      <c r="B116" s="5" t="s">
        <v>119</v>
      </c>
      <c r="C116" s="8" t="s">
        <v>69</v>
      </c>
      <c r="D116" s="9" t="s">
        <v>25</v>
      </c>
      <c r="E116" s="9" t="s">
        <v>24</v>
      </c>
      <c r="F116" s="9">
        <v>15</v>
      </c>
      <c r="G116" s="9"/>
      <c r="H116" s="9"/>
      <c r="I116" s="9"/>
      <c r="J116" s="9">
        <v>30</v>
      </c>
      <c r="K116" s="9"/>
      <c r="L116" s="9"/>
      <c r="M116" s="5">
        <f t="shared" si="146"/>
        <v>15</v>
      </c>
      <c r="N116" s="5">
        <f t="shared" si="147"/>
        <v>30</v>
      </c>
      <c r="O116" s="21">
        <f t="shared" si="148"/>
        <v>45</v>
      </c>
      <c r="P116" s="5">
        <v>15</v>
      </c>
      <c r="Q116" s="5">
        <v>15</v>
      </c>
      <c r="R116" s="21">
        <f t="shared" si="149"/>
        <v>30</v>
      </c>
      <c r="S116" s="10">
        <f t="shared" ref="S116:S120" si="152">SUM(O116,R116)</f>
        <v>75</v>
      </c>
      <c r="T116" s="5">
        <f t="shared" si="150"/>
        <v>0.5</v>
      </c>
      <c r="U116" s="5">
        <f t="shared" si="150"/>
        <v>1</v>
      </c>
      <c r="V116" s="21">
        <f t="shared" si="151"/>
        <v>1.5</v>
      </c>
      <c r="W116" s="5">
        <v>0.5</v>
      </c>
      <c r="X116" s="5">
        <v>0.5</v>
      </c>
      <c r="Y116" s="21">
        <f t="shared" ref="Y116" si="153">SUM(W116:X116)</f>
        <v>1</v>
      </c>
      <c r="Z116" s="10">
        <f t="shared" ref="Z116:Z118" si="154">SUM(V116,Y116)</f>
        <v>2.5</v>
      </c>
    </row>
    <row r="117" spans="2:26" x14ac:dyDescent="0.25">
      <c r="B117" s="5" t="s">
        <v>118</v>
      </c>
      <c r="C117" s="11" t="s">
        <v>103</v>
      </c>
      <c r="D117" s="12" t="s">
        <v>25</v>
      </c>
      <c r="E117" s="12"/>
      <c r="F117" s="12"/>
      <c r="G117" s="12"/>
      <c r="H117" s="12">
        <v>45</v>
      </c>
      <c r="I117" s="12"/>
      <c r="J117" s="12"/>
      <c r="K117" s="12"/>
      <c r="L117" s="12"/>
      <c r="M117" s="5"/>
      <c r="N117" s="5">
        <v>45</v>
      </c>
      <c r="O117" s="21">
        <f t="shared" si="148"/>
        <v>45</v>
      </c>
      <c r="P117" s="5">
        <f t="shared" ref="P117:P118" si="155">MAX(0,W117*30 - $AA$2)</f>
        <v>0</v>
      </c>
      <c r="Q117" s="5">
        <v>15</v>
      </c>
      <c r="R117" s="21">
        <f t="shared" si="149"/>
        <v>15</v>
      </c>
      <c r="S117" s="10">
        <f t="shared" si="152"/>
        <v>60</v>
      </c>
      <c r="T117" s="5">
        <f t="shared" si="150"/>
        <v>0</v>
      </c>
      <c r="U117" s="5">
        <f t="shared" si="150"/>
        <v>1.5</v>
      </c>
      <c r="V117" s="21">
        <f t="shared" si="151"/>
        <v>1.5</v>
      </c>
      <c r="W117" s="5"/>
      <c r="X117" s="5">
        <v>0.5</v>
      </c>
      <c r="Y117" s="21">
        <f t="shared" ref="Y117" si="156">SUM(W117:X117)</f>
        <v>0.5</v>
      </c>
      <c r="Z117" s="10">
        <f t="shared" si="154"/>
        <v>2</v>
      </c>
    </row>
    <row r="118" spans="2:26" x14ac:dyDescent="0.25">
      <c r="B118" s="5" t="s">
        <v>141</v>
      </c>
      <c r="C118" s="8" t="s">
        <v>75</v>
      </c>
      <c r="D118" s="9" t="s">
        <v>25</v>
      </c>
      <c r="E118" s="9"/>
      <c r="F118" s="9">
        <v>15</v>
      </c>
      <c r="G118" s="9"/>
      <c r="H118" s="9"/>
      <c r="I118" s="9"/>
      <c r="J118" s="9">
        <v>30</v>
      </c>
      <c r="K118" s="9"/>
      <c r="L118" s="9"/>
      <c r="M118" s="5">
        <f t="shared" si="146"/>
        <v>15</v>
      </c>
      <c r="N118" s="5">
        <f t="shared" si="147"/>
        <v>30</v>
      </c>
      <c r="O118" s="21">
        <f t="shared" si="148"/>
        <v>45</v>
      </c>
      <c r="P118" s="5">
        <f t="shared" si="155"/>
        <v>0</v>
      </c>
      <c r="Q118" s="5">
        <v>30</v>
      </c>
      <c r="R118" s="21">
        <f t="shared" si="149"/>
        <v>30</v>
      </c>
      <c r="S118" s="10">
        <f t="shared" si="152"/>
        <v>75</v>
      </c>
      <c r="T118" s="5">
        <f t="shared" si="150"/>
        <v>0.5</v>
      </c>
      <c r="U118" s="5">
        <f t="shared" si="150"/>
        <v>1</v>
      </c>
      <c r="V118" s="21">
        <f t="shared" si="151"/>
        <v>1.5</v>
      </c>
      <c r="W118" s="5"/>
      <c r="X118" s="5">
        <v>1</v>
      </c>
      <c r="Y118" s="21">
        <f t="shared" ref="Y118" si="157">SUM(W118:X118)</f>
        <v>1</v>
      </c>
      <c r="Z118" s="10">
        <f t="shared" si="154"/>
        <v>2.5</v>
      </c>
    </row>
    <row r="119" spans="2:26" x14ac:dyDescent="0.25">
      <c r="B119" s="5" t="s">
        <v>121</v>
      </c>
      <c r="C119" s="14" t="s">
        <v>102</v>
      </c>
      <c r="D119" s="15" t="s">
        <v>25</v>
      </c>
      <c r="E119" s="15"/>
      <c r="F119" s="15">
        <v>15</v>
      </c>
      <c r="G119" s="15"/>
      <c r="H119" s="15"/>
      <c r="I119" s="15"/>
      <c r="J119" s="15">
        <v>45</v>
      </c>
      <c r="K119" s="15"/>
      <c r="L119" s="15"/>
      <c r="M119" s="5">
        <f t="shared" si="146"/>
        <v>15</v>
      </c>
      <c r="N119" s="5">
        <f>SUM(J119:K119)</f>
        <v>45</v>
      </c>
      <c r="O119" s="21">
        <f>SUM(M119:N119)</f>
        <v>60</v>
      </c>
      <c r="P119" s="5">
        <f>MAX(0,W119*30 - $AA$2)</f>
        <v>0</v>
      </c>
      <c r="Q119" s="5">
        <v>30</v>
      </c>
      <c r="R119" s="21">
        <f>SUM(P119:Q119)</f>
        <v>30</v>
      </c>
      <c r="S119" s="10">
        <f t="shared" si="152"/>
        <v>90</v>
      </c>
      <c r="T119" s="5">
        <f t="shared" si="150"/>
        <v>0.5</v>
      </c>
      <c r="U119" s="5">
        <f t="shared" si="150"/>
        <v>1.5</v>
      </c>
      <c r="V119" s="21">
        <f>SUM(T119:U119)</f>
        <v>2</v>
      </c>
      <c r="W119" s="5"/>
      <c r="X119" s="5">
        <v>1</v>
      </c>
      <c r="Y119" s="21">
        <f>SUM(W119:X119)</f>
        <v>1</v>
      </c>
      <c r="Z119" s="10">
        <f>SUM(V119,Y119)</f>
        <v>3</v>
      </c>
    </row>
    <row r="120" spans="2:26" x14ac:dyDescent="0.25">
      <c r="B120" s="5" t="s">
        <v>123</v>
      </c>
      <c r="C120" s="16" t="s">
        <v>35</v>
      </c>
      <c r="D120" s="17" t="s">
        <v>32</v>
      </c>
      <c r="E120" s="17"/>
      <c r="F120" s="17"/>
      <c r="G120" s="17"/>
      <c r="H120" s="17"/>
      <c r="I120" s="17"/>
      <c r="J120" s="17"/>
      <c r="K120" s="17"/>
      <c r="L120" s="17">
        <v>480</v>
      </c>
      <c r="M120" s="5"/>
      <c r="N120" s="5"/>
      <c r="O120" s="21"/>
      <c r="P120" s="5"/>
      <c r="Q120" s="5">
        <f>L120</f>
        <v>480</v>
      </c>
      <c r="R120" s="21">
        <f t="shared" ref="R120" si="158">SUM(P120:Q120)</f>
        <v>480</v>
      </c>
      <c r="S120" s="10">
        <f t="shared" si="152"/>
        <v>480</v>
      </c>
      <c r="T120" s="5"/>
      <c r="U120" s="5"/>
      <c r="V120" s="21"/>
      <c r="W120" s="5"/>
      <c r="X120" s="5">
        <v>16</v>
      </c>
      <c r="Y120" s="21">
        <f t="shared" ref="Y120" si="159">SUM(W120:X120)</f>
        <v>16</v>
      </c>
      <c r="Z120" s="10">
        <f t="shared" ref="Z120" si="160">SUM(V120,Y120)</f>
        <v>16</v>
      </c>
    </row>
    <row r="121" spans="2:26" x14ac:dyDescent="0.25">
      <c r="B121" s="61" t="s">
        <v>29</v>
      </c>
      <c r="C121" s="62"/>
      <c r="D121" s="63"/>
      <c r="E121" s="18">
        <f>COUNTIF(E114:E120,"=E")</f>
        <v>2</v>
      </c>
      <c r="F121" s="25">
        <f>SUM(F114:F120)</f>
        <v>60</v>
      </c>
      <c r="G121" s="25">
        <f>SUM(G114:G120)</f>
        <v>0</v>
      </c>
      <c r="H121" s="25">
        <f>SUM(H114:H120)</f>
        <v>75</v>
      </c>
      <c r="I121" s="25">
        <f>SUM(I114:I120)</f>
        <v>0</v>
      </c>
      <c r="J121" s="25">
        <v>120</v>
      </c>
      <c r="K121" s="25">
        <f t="shared" ref="K121:Z121" si="161">SUM(K114:K120)</f>
        <v>0</v>
      </c>
      <c r="L121" s="25">
        <f t="shared" si="161"/>
        <v>480</v>
      </c>
      <c r="M121" s="25">
        <f>SUM(M114:M120)</f>
        <v>60</v>
      </c>
      <c r="N121" s="25">
        <f t="shared" si="161"/>
        <v>210</v>
      </c>
      <c r="O121" s="25">
        <f t="shared" si="161"/>
        <v>270</v>
      </c>
      <c r="P121" s="25">
        <f t="shared" si="161"/>
        <v>45</v>
      </c>
      <c r="Q121" s="25">
        <f t="shared" si="161"/>
        <v>585</v>
      </c>
      <c r="R121" s="25">
        <f t="shared" si="161"/>
        <v>630</v>
      </c>
      <c r="S121" s="18">
        <f>SUM(S114:S120)</f>
        <v>900</v>
      </c>
      <c r="T121" s="25">
        <f t="shared" si="161"/>
        <v>2</v>
      </c>
      <c r="U121" s="25">
        <f t="shared" si="161"/>
        <v>7</v>
      </c>
      <c r="V121" s="25">
        <f t="shared" si="161"/>
        <v>9</v>
      </c>
      <c r="W121" s="25">
        <f t="shared" si="161"/>
        <v>1.5</v>
      </c>
      <c r="X121" s="25">
        <f t="shared" si="161"/>
        <v>19.5</v>
      </c>
      <c r="Y121" s="25">
        <f t="shared" si="161"/>
        <v>21</v>
      </c>
      <c r="Z121" s="18">
        <f t="shared" si="161"/>
        <v>30</v>
      </c>
    </row>
    <row r="122" spans="2:26" x14ac:dyDescent="0.25">
      <c r="B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2:26" x14ac:dyDescent="0.25">
      <c r="B123" s="54" t="s">
        <v>38</v>
      </c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6"/>
    </row>
    <row r="124" spans="2:26" x14ac:dyDescent="0.25">
      <c r="B124" s="44" t="s">
        <v>4</v>
      </c>
      <c r="C124" s="45" t="s">
        <v>5</v>
      </c>
      <c r="D124" s="44" t="s">
        <v>6</v>
      </c>
      <c r="E124" s="44" t="s">
        <v>7</v>
      </c>
      <c r="F124" s="46" t="s">
        <v>8</v>
      </c>
      <c r="G124" s="47"/>
      <c r="H124" s="47"/>
      <c r="I124" s="47"/>
      <c r="J124" s="47"/>
      <c r="K124" s="47"/>
      <c r="L124" s="48"/>
      <c r="M124" s="46" t="s">
        <v>9</v>
      </c>
      <c r="N124" s="47"/>
      <c r="O124" s="47"/>
      <c r="P124" s="47"/>
      <c r="Q124" s="47"/>
      <c r="R124" s="47"/>
      <c r="S124" s="48"/>
      <c r="T124" s="44" t="s">
        <v>10</v>
      </c>
      <c r="U124" s="44"/>
      <c r="V124" s="44"/>
      <c r="W124" s="44"/>
      <c r="X124" s="44"/>
      <c r="Y124" s="44"/>
      <c r="Z124" s="44"/>
    </row>
    <row r="125" spans="2:26" x14ac:dyDescent="0.25">
      <c r="B125" s="44"/>
      <c r="C125" s="45"/>
      <c r="D125" s="44"/>
      <c r="E125" s="44"/>
      <c r="F125" s="44" t="s">
        <v>11</v>
      </c>
      <c r="G125" s="44"/>
      <c r="H125" s="44" t="s">
        <v>12</v>
      </c>
      <c r="I125" s="50" t="s">
        <v>13</v>
      </c>
      <c r="J125" s="44" t="s">
        <v>14</v>
      </c>
      <c r="K125" s="44" t="s">
        <v>15</v>
      </c>
      <c r="L125" s="44" t="s">
        <v>16</v>
      </c>
      <c r="M125" s="46" t="s">
        <v>54</v>
      </c>
      <c r="N125" s="47"/>
      <c r="O125" s="48"/>
      <c r="P125" s="46" t="s">
        <v>53</v>
      </c>
      <c r="Q125" s="47"/>
      <c r="R125" s="48"/>
      <c r="S125" s="44" t="s">
        <v>17</v>
      </c>
      <c r="T125" s="44" t="s">
        <v>54</v>
      </c>
      <c r="U125" s="44"/>
      <c r="V125" s="44"/>
      <c r="W125" s="44" t="s">
        <v>53</v>
      </c>
      <c r="X125" s="44"/>
      <c r="Y125" s="44"/>
      <c r="Z125" s="44" t="s">
        <v>17</v>
      </c>
    </row>
    <row r="126" spans="2:26" x14ac:dyDescent="0.25">
      <c r="B126" s="44"/>
      <c r="C126" s="45"/>
      <c r="D126" s="44"/>
      <c r="E126" s="44"/>
      <c r="F126" s="25" t="s">
        <v>18</v>
      </c>
      <c r="G126" s="25" t="s">
        <v>19</v>
      </c>
      <c r="H126" s="44"/>
      <c r="I126" s="51"/>
      <c r="J126" s="44"/>
      <c r="K126" s="44"/>
      <c r="L126" s="44"/>
      <c r="M126" s="25" t="s">
        <v>20</v>
      </c>
      <c r="N126" s="25" t="s">
        <v>21</v>
      </c>
      <c r="O126" s="25" t="s">
        <v>17</v>
      </c>
      <c r="P126" s="25" t="s">
        <v>20</v>
      </c>
      <c r="Q126" s="25" t="s">
        <v>21</v>
      </c>
      <c r="R126" s="25" t="s">
        <v>17</v>
      </c>
      <c r="S126" s="44"/>
      <c r="T126" s="25" t="s">
        <v>20</v>
      </c>
      <c r="U126" s="25" t="s">
        <v>21</v>
      </c>
      <c r="V126" s="25" t="s">
        <v>17</v>
      </c>
      <c r="W126" s="25" t="s">
        <v>20</v>
      </c>
      <c r="X126" s="25" t="s">
        <v>21</v>
      </c>
      <c r="Y126" s="25" t="s">
        <v>17</v>
      </c>
      <c r="Z126" s="44"/>
    </row>
    <row r="127" spans="2:26" x14ac:dyDescent="0.25">
      <c r="B127" s="5" t="s">
        <v>122</v>
      </c>
      <c r="C127" s="16" t="s">
        <v>157</v>
      </c>
      <c r="D127" s="9" t="s">
        <v>23</v>
      </c>
      <c r="E127" s="9" t="s">
        <v>24</v>
      </c>
      <c r="F127" s="9"/>
      <c r="G127" s="9"/>
      <c r="H127" s="9">
        <v>30</v>
      </c>
      <c r="I127" s="9"/>
      <c r="J127" s="9"/>
      <c r="K127" s="9"/>
      <c r="L127" s="9"/>
      <c r="M127" s="5"/>
      <c r="N127" s="5">
        <v>30</v>
      </c>
      <c r="O127" s="21">
        <v>30</v>
      </c>
      <c r="P127" s="5">
        <v>15</v>
      </c>
      <c r="Q127" s="5"/>
      <c r="R127" s="21"/>
      <c r="S127" s="10">
        <v>45</v>
      </c>
      <c r="T127" s="5"/>
      <c r="U127" s="5">
        <v>1</v>
      </c>
      <c r="V127" s="21">
        <v>1</v>
      </c>
      <c r="W127" s="5">
        <v>0.5</v>
      </c>
      <c r="X127" s="5"/>
      <c r="Y127" s="21">
        <v>0.5</v>
      </c>
      <c r="Z127" s="10">
        <v>1.5</v>
      </c>
    </row>
    <row r="128" spans="2:26" ht="36" x14ac:dyDescent="0.25">
      <c r="B128" s="5" t="s">
        <v>140</v>
      </c>
      <c r="C128" s="6" t="s">
        <v>116</v>
      </c>
      <c r="D128" s="7" t="s">
        <v>25</v>
      </c>
      <c r="E128" s="7"/>
      <c r="F128" s="7">
        <v>15</v>
      </c>
      <c r="G128" s="7"/>
      <c r="H128" s="7"/>
      <c r="I128" s="7"/>
      <c r="J128" s="7"/>
      <c r="K128" s="7">
        <v>30</v>
      </c>
      <c r="L128" s="7"/>
      <c r="M128" s="5">
        <f t="shared" ref="M128" si="162">SUM(F128:I128)</f>
        <v>15</v>
      </c>
      <c r="N128" s="5">
        <f t="shared" ref="N128" si="163">SUM(J128:K128)</f>
        <v>30</v>
      </c>
      <c r="O128" s="21">
        <f>SUM(M128:N128)</f>
        <v>45</v>
      </c>
      <c r="P128" s="5">
        <v>15</v>
      </c>
      <c r="Q128" s="5">
        <v>15</v>
      </c>
      <c r="R128" s="21">
        <f>SUM(P128:Q128)</f>
        <v>30</v>
      </c>
      <c r="S128" s="4">
        <f t="shared" ref="S128" si="164">SUM(O128,R128)</f>
        <v>75</v>
      </c>
      <c r="T128" s="5">
        <f t="shared" ref="T128:U128" si="165">M128/30</f>
        <v>0.5</v>
      </c>
      <c r="U128" s="5">
        <f t="shared" si="165"/>
        <v>1</v>
      </c>
      <c r="V128" s="21">
        <f>SUM(T128:U128)</f>
        <v>1.5</v>
      </c>
      <c r="W128" s="5">
        <v>0.5</v>
      </c>
      <c r="X128" s="5">
        <v>0.5</v>
      </c>
      <c r="Y128" s="21">
        <f>SUM(W128:X128)</f>
        <v>1</v>
      </c>
      <c r="Z128" s="4">
        <f>SUM(V128,Y128)</f>
        <v>2.5</v>
      </c>
    </row>
    <row r="129" spans="2:26" ht="84" x14ac:dyDescent="0.25">
      <c r="B129" s="5" t="s">
        <v>119</v>
      </c>
      <c r="C129" s="2" t="s">
        <v>154</v>
      </c>
      <c r="D129" s="3" t="s">
        <v>25</v>
      </c>
      <c r="E129" s="3"/>
      <c r="F129" s="3"/>
      <c r="G129" s="3"/>
      <c r="H129" s="3">
        <v>30</v>
      </c>
      <c r="I129" s="3"/>
      <c r="J129" s="3"/>
      <c r="K129" s="3"/>
      <c r="L129" s="3"/>
      <c r="M129" s="5"/>
      <c r="N129" s="5">
        <v>30</v>
      </c>
      <c r="O129" s="21">
        <v>30</v>
      </c>
      <c r="P129" s="5"/>
      <c r="Q129" s="5">
        <v>30</v>
      </c>
      <c r="R129" s="21">
        <v>30</v>
      </c>
      <c r="S129" s="4">
        <v>60</v>
      </c>
      <c r="T129" s="5"/>
      <c r="U129" s="5">
        <v>1</v>
      </c>
      <c r="V129" s="21">
        <v>1</v>
      </c>
      <c r="W129" s="5"/>
      <c r="X129" s="5">
        <v>1</v>
      </c>
      <c r="Y129" s="21">
        <v>1</v>
      </c>
      <c r="Z129" s="4">
        <v>2</v>
      </c>
    </row>
    <row r="130" spans="2:26" x14ac:dyDescent="0.25">
      <c r="B130" s="5" t="s">
        <v>118</v>
      </c>
      <c r="C130" s="14" t="s">
        <v>84</v>
      </c>
      <c r="D130" s="15" t="s">
        <v>25</v>
      </c>
      <c r="E130" s="15"/>
      <c r="F130" s="15">
        <v>15</v>
      </c>
      <c r="G130" s="15"/>
      <c r="H130" s="15"/>
      <c r="I130" s="15"/>
      <c r="J130" s="15"/>
      <c r="K130" s="15">
        <v>30</v>
      </c>
      <c r="L130" s="15"/>
      <c r="M130" s="5">
        <f t="shared" ref="M130:M131" si="166">SUM(F130:I130)</f>
        <v>15</v>
      </c>
      <c r="N130" s="5">
        <f>SUM(J130:K130)</f>
        <v>30</v>
      </c>
      <c r="O130" s="21">
        <f>SUM(M130:N130)</f>
        <v>45</v>
      </c>
      <c r="P130" s="5">
        <v>15</v>
      </c>
      <c r="Q130" s="5">
        <v>30</v>
      </c>
      <c r="R130" s="21">
        <f>SUM(P130:Q130)</f>
        <v>45</v>
      </c>
      <c r="S130" s="10">
        <f t="shared" ref="S130:S131" si="167">SUM(O130,R130)</f>
        <v>90</v>
      </c>
      <c r="T130" s="5">
        <f t="shared" ref="T130:U131" si="168">M130/30</f>
        <v>0.5</v>
      </c>
      <c r="U130" s="5">
        <f t="shared" si="168"/>
        <v>1</v>
      </c>
      <c r="V130" s="21">
        <f>SUM(T130:U130)</f>
        <v>1.5</v>
      </c>
      <c r="W130" s="5">
        <v>0.5</v>
      </c>
      <c r="X130" s="5">
        <v>1</v>
      </c>
      <c r="Y130" s="21">
        <f>SUM(W130:X130)</f>
        <v>1.5</v>
      </c>
      <c r="Z130" s="10">
        <f>SUM(V130,Y130)</f>
        <v>3</v>
      </c>
    </row>
    <row r="131" spans="2:26" x14ac:dyDescent="0.25">
      <c r="B131" s="5" t="s">
        <v>141</v>
      </c>
      <c r="C131" s="8" t="s">
        <v>98</v>
      </c>
      <c r="D131" s="9" t="s">
        <v>25</v>
      </c>
      <c r="E131" s="9" t="s">
        <v>24</v>
      </c>
      <c r="F131" s="9">
        <v>15</v>
      </c>
      <c r="G131" s="9"/>
      <c r="H131" s="9"/>
      <c r="I131" s="9"/>
      <c r="J131" s="9"/>
      <c r="K131" s="9">
        <v>30</v>
      </c>
      <c r="L131" s="9"/>
      <c r="M131" s="5">
        <f t="shared" si="166"/>
        <v>15</v>
      </c>
      <c r="N131" s="5">
        <f t="shared" ref="N131" si="169">SUM(J131:K131)</f>
        <v>30</v>
      </c>
      <c r="O131" s="21">
        <f t="shared" ref="O131" si="170">SUM(M131:N131)</f>
        <v>45</v>
      </c>
      <c r="P131" s="5">
        <v>15</v>
      </c>
      <c r="Q131" s="5">
        <v>30</v>
      </c>
      <c r="R131" s="21">
        <f t="shared" ref="R131" si="171">SUM(P131:Q131)</f>
        <v>45</v>
      </c>
      <c r="S131" s="10">
        <f t="shared" si="167"/>
        <v>90</v>
      </c>
      <c r="T131" s="5">
        <f t="shared" si="168"/>
        <v>0.5</v>
      </c>
      <c r="U131" s="5">
        <f t="shared" si="168"/>
        <v>1</v>
      </c>
      <c r="V131" s="21">
        <f t="shared" ref="V131" si="172">SUM(T131:U131)</f>
        <v>1.5</v>
      </c>
      <c r="W131" s="5">
        <v>0.5</v>
      </c>
      <c r="X131" s="5">
        <v>1</v>
      </c>
      <c r="Y131" s="21">
        <f t="shared" ref="Y131" si="173">SUM(W131:X131)</f>
        <v>1.5</v>
      </c>
      <c r="Z131" s="10">
        <f t="shared" ref="Z131" si="174">SUM(V131,Y131)</f>
        <v>3</v>
      </c>
    </row>
    <row r="132" spans="2:26" x14ac:dyDescent="0.25">
      <c r="B132" s="5" t="s">
        <v>121</v>
      </c>
      <c r="C132" s="14" t="s">
        <v>83</v>
      </c>
      <c r="D132" s="15" t="s">
        <v>25</v>
      </c>
      <c r="E132" s="15"/>
      <c r="F132" s="15"/>
      <c r="G132" s="15"/>
      <c r="H132" s="15">
        <v>30</v>
      </c>
      <c r="I132" s="15"/>
      <c r="J132" s="15"/>
      <c r="K132" s="15"/>
      <c r="L132" s="15"/>
      <c r="M132" s="5"/>
      <c r="N132" s="5">
        <v>30</v>
      </c>
      <c r="O132" s="21">
        <v>30</v>
      </c>
      <c r="P132" s="5"/>
      <c r="Q132" s="5">
        <v>30</v>
      </c>
      <c r="R132" s="21">
        <v>30</v>
      </c>
      <c r="S132" s="10">
        <v>60</v>
      </c>
      <c r="T132" s="5"/>
      <c r="U132" s="5">
        <v>1</v>
      </c>
      <c r="V132" s="21"/>
      <c r="W132" s="5"/>
      <c r="X132" s="5">
        <v>1</v>
      </c>
      <c r="Y132" s="21"/>
      <c r="Z132" s="10">
        <v>2</v>
      </c>
    </row>
    <row r="133" spans="2:26" x14ac:dyDescent="0.25">
      <c r="B133" s="5" t="s">
        <v>123</v>
      </c>
      <c r="C133" s="8" t="s">
        <v>76</v>
      </c>
      <c r="D133" s="9" t="s">
        <v>25</v>
      </c>
      <c r="E133" s="9" t="s">
        <v>24</v>
      </c>
      <c r="F133" s="9"/>
      <c r="G133" s="9"/>
      <c r="H133" s="9"/>
      <c r="I133" s="9"/>
      <c r="J133" s="9"/>
      <c r="K133" s="9">
        <v>60</v>
      </c>
      <c r="L133" s="9"/>
      <c r="M133" s="5">
        <f t="shared" ref="M133" si="175">SUM(F133:I133)</f>
        <v>0</v>
      </c>
      <c r="N133" s="5">
        <f t="shared" ref="N133" si="176">SUM(J133:K133)</f>
        <v>60</v>
      </c>
      <c r="O133" s="21">
        <f t="shared" ref="O133" si="177">SUM(M133:N133)</f>
        <v>60</v>
      </c>
      <c r="P133" s="5">
        <f t="shared" ref="P133" si="178">MAX(0,W133*30 - $AA$2)</f>
        <v>0</v>
      </c>
      <c r="Q133" s="5">
        <v>30</v>
      </c>
      <c r="R133" s="21">
        <f t="shared" ref="R133" si="179">SUM(P133:Q133)</f>
        <v>30</v>
      </c>
      <c r="S133" s="10">
        <f t="shared" ref="S133:S134" si="180">SUM(O133,R133)</f>
        <v>90</v>
      </c>
      <c r="T133" s="5">
        <f t="shared" ref="T133:U133" si="181">M133/30</f>
        <v>0</v>
      </c>
      <c r="U133" s="5">
        <f t="shared" si="181"/>
        <v>2</v>
      </c>
      <c r="V133" s="21">
        <f t="shared" ref="V133" si="182">SUM(T133:U133)</f>
        <v>2</v>
      </c>
      <c r="W133" s="13"/>
      <c r="X133" s="13">
        <v>1</v>
      </c>
      <c r="Y133" s="21">
        <f t="shared" ref="Y133" si="183">SUM(W133:X133)</f>
        <v>1</v>
      </c>
      <c r="Z133" s="10">
        <f t="shared" ref="Z133" si="184">SUM(V133,Y133)</f>
        <v>3</v>
      </c>
    </row>
    <row r="134" spans="2:26" x14ac:dyDescent="0.25">
      <c r="B134" s="5" t="s">
        <v>142</v>
      </c>
      <c r="C134" s="11" t="s">
        <v>39</v>
      </c>
      <c r="D134" s="12" t="s">
        <v>23</v>
      </c>
      <c r="E134" s="12"/>
      <c r="F134" s="12"/>
      <c r="G134" s="12"/>
      <c r="H134" s="12"/>
      <c r="I134" s="12"/>
      <c r="J134" s="12"/>
      <c r="K134" s="12"/>
      <c r="L134" s="12"/>
      <c r="M134" s="5"/>
      <c r="N134" s="5"/>
      <c r="O134" s="21"/>
      <c r="P134" s="5"/>
      <c r="Q134" s="5">
        <v>150</v>
      </c>
      <c r="R134" s="21">
        <f t="shared" ref="R134" si="185">SUM(P134:Q134)</f>
        <v>150</v>
      </c>
      <c r="S134" s="10">
        <f t="shared" si="180"/>
        <v>150</v>
      </c>
      <c r="T134" s="5"/>
      <c r="U134" s="5"/>
      <c r="V134" s="21"/>
      <c r="W134" s="5"/>
      <c r="X134" s="5">
        <v>13</v>
      </c>
      <c r="Y134" s="21">
        <v>13</v>
      </c>
      <c r="Z134" s="10">
        <v>13</v>
      </c>
    </row>
    <row r="135" spans="2:26" x14ac:dyDescent="0.25">
      <c r="B135" s="61" t="s">
        <v>29</v>
      </c>
      <c r="C135" s="62"/>
      <c r="D135" s="63"/>
      <c r="E135" s="18">
        <f>COUNTIF(E126:E134,"=E")</f>
        <v>3</v>
      </c>
      <c r="F135" s="25">
        <f t="shared" ref="F135:Z135" si="186">SUM(F126:F134)</f>
        <v>45</v>
      </c>
      <c r="G135" s="25">
        <f t="shared" si="186"/>
        <v>0</v>
      </c>
      <c r="H135" s="25">
        <f t="shared" si="186"/>
        <v>90</v>
      </c>
      <c r="I135" s="25">
        <f t="shared" si="186"/>
        <v>0</v>
      </c>
      <c r="J135" s="25">
        <f t="shared" si="186"/>
        <v>0</v>
      </c>
      <c r="K135" s="25">
        <f t="shared" si="186"/>
        <v>150</v>
      </c>
      <c r="L135" s="25">
        <f t="shared" si="186"/>
        <v>0</v>
      </c>
      <c r="M135" s="25">
        <f t="shared" si="186"/>
        <v>45</v>
      </c>
      <c r="N135" s="25">
        <f t="shared" si="186"/>
        <v>240</v>
      </c>
      <c r="O135" s="25">
        <f t="shared" si="186"/>
        <v>285</v>
      </c>
      <c r="P135" s="25">
        <f t="shared" si="186"/>
        <v>60</v>
      </c>
      <c r="Q135" s="25">
        <f t="shared" si="186"/>
        <v>315</v>
      </c>
      <c r="R135" s="25">
        <f t="shared" si="186"/>
        <v>360</v>
      </c>
      <c r="S135" s="18">
        <f>SUM(S126:S134)</f>
        <v>660</v>
      </c>
      <c r="T135" s="25">
        <f t="shared" si="186"/>
        <v>1.5</v>
      </c>
      <c r="U135" s="25">
        <f t="shared" si="186"/>
        <v>8</v>
      </c>
      <c r="V135" s="25">
        <f t="shared" si="186"/>
        <v>8.5</v>
      </c>
      <c r="W135" s="25">
        <f t="shared" si="186"/>
        <v>2</v>
      </c>
      <c r="X135" s="25">
        <f t="shared" si="186"/>
        <v>18.5</v>
      </c>
      <c r="Y135" s="25">
        <f t="shared" si="186"/>
        <v>19.5</v>
      </c>
      <c r="Z135" s="18">
        <f t="shared" si="186"/>
        <v>30</v>
      </c>
    </row>
    <row r="136" spans="2:26" x14ac:dyDescent="0.25">
      <c r="B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2:26" x14ac:dyDescent="0.25">
      <c r="B137" s="70" t="s">
        <v>40</v>
      </c>
      <c r="C137" s="71"/>
      <c r="D137" s="72"/>
      <c r="E137" s="46" t="s">
        <v>17</v>
      </c>
      <c r="F137" s="48"/>
      <c r="G137" s="46" t="s">
        <v>41</v>
      </c>
      <c r="H137" s="4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2:26" x14ac:dyDescent="0.25">
      <c r="B138" s="73"/>
      <c r="C138" s="74"/>
      <c r="D138" s="75"/>
      <c r="E138" s="25" t="s">
        <v>9</v>
      </c>
      <c r="F138" s="25" t="s">
        <v>10</v>
      </c>
      <c r="G138" s="25" t="s">
        <v>9</v>
      </c>
      <c r="H138" s="25" t="s">
        <v>10</v>
      </c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2:26" x14ac:dyDescent="0.25">
      <c r="B139" s="64" t="s">
        <v>42</v>
      </c>
      <c r="C139" s="65"/>
      <c r="D139" s="66"/>
      <c r="E139" s="5">
        <f>S135+S121+S108+S89+S74+S57+S36</f>
        <v>6008</v>
      </c>
      <c r="F139" s="5">
        <f>Z135+Z121+Z108+Z89+Z74+Z57+Z36</f>
        <v>210</v>
      </c>
      <c r="G139" s="22">
        <v>1</v>
      </c>
      <c r="H139" s="22">
        <v>1</v>
      </c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2:26" x14ac:dyDescent="0.25">
      <c r="B140" s="67" t="s">
        <v>43</v>
      </c>
      <c r="C140" s="68"/>
      <c r="D140" s="69"/>
      <c r="E140" s="5">
        <f>N135+N121+N108+N89+N74+N57+N36+Q135+Q121+Q108+Q89+Q74+Q57+Q36</f>
        <v>4665</v>
      </c>
      <c r="F140" s="5">
        <f>INT(U135+U121+U108+U89+U74+U57+U36+X135+X121+X108+X89+X74+X57+X36)</f>
        <v>163</v>
      </c>
      <c r="G140" s="22">
        <f>E140/E139</f>
        <v>0.77646471371504655</v>
      </c>
      <c r="H140" s="22">
        <f>F140/F139</f>
        <v>0.77619047619047621</v>
      </c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2:26" x14ac:dyDescent="0.25">
      <c r="B141" s="64" t="s">
        <v>44</v>
      </c>
      <c r="C141" s="65"/>
      <c r="D141" s="66"/>
      <c r="E141" s="5">
        <f>L135+L120+L107+L88+L73+L56+L35</f>
        <v>960</v>
      </c>
      <c r="F141" s="5">
        <f>Z88+Z120</f>
        <v>32</v>
      </c>
      <c r="G141" s="22">
        <f>E141/E139</f>
        <v>0.15978695073235685</v>
      </c>
      <c r="H141" s="22">
        <f>F141/F139</f>
        <v>0.15238095238095239</v>
      </c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2:26" x14ac:dyDescent="0.25">
      <c r="B142" s="67" t="s">
        <v>45</v>
      </c>
      <c r="C142" s="68"/>
      <c r="D142" s="69"/>
      <c r="E142" s="5">
        <f>SUM(S128:S129,S115,S97:S102,S82:S84,S63,S66:S69,S44:S48,S21:S24)</f>
        <v>1800</v>
      </c>
      <c r="F142" s="5">
        <f>SUM(Z128:Z129,Z115,Z97:Z102,Z82:Z84,Z63,Z66:Z69,Z44:Z48,Z21:Z24)</f>
        <v>63</v>
      </c>
      <c r="G142" s="22">
        <f>E142/E139</f>
        <v>0.2996005326231691</v>
      </c>
      <c r="H142" s="22">
        <f>F142/F139</f>
        <v>0.3</v>
      </c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2:26" x14ac:dyDescent="0.25">
      <c r="B143" s="64" t="s">
        <v>46</v>
      </c>
      <c r="C143" s="65"/>
      <c r="D143" s="66"/>
      <c r="E143" s="5">
        <f>SUM(S18:S20)</f>
        <v>195</v>
      </c>
      <c r="F143" s="5">
        <f>SUM(Z18:Z20)</f>
        <v>6.5</v>
      </c>
      <c r="G143" s="22">
        <f>E143/E139</f>
        <v>3.2456724367509987E-2</v>
      </c>
      <c r="H143" s="22">
        <f>F143/F139</f>
        <v>3.0952380952380953E-2</v>
      </c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2:26" x14ac:dyDescent="0.25">
      <c r="B144" s="67" t="s">
        <v>55</v>
      </c>
      <c r="C144" s="68"/>
      <c r="D144" s="69"/>
      <c r="E144" s="5">
        <f>R135+R120+R107+R88+R73+R56+R35</f>
        <v>1395</v>
      </c>
      <c r="F144" s="5">
        <f>INT(Y135+Y120+Y107+Y88+Y73+Y56+Y35)</f>
        <v>54</v>
      </c>
      <c r="G144" s="22">
        <f>E144/E139</f>
        <v>0.23219041278295605</v>
      </c>
      <c r="H144" s="22">
        <f>F144/F139</f>
        <v>0.25714285714285712</v>
      </c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2:26" x14ac:dyDescent="0.25">
      <c r="B145" s="64" t="s">
        <v>56</v>
      </c>
      <c r="C145" s="65"/>
      <c r="D145" s="66"/>
      <c r="E145" s="5">
        <f>E144-E141</f>
        <v>435</v>
      </c>
      <c r="F145" s="5">
        <f>F144-F141</f>
        <v>22</v>
      </c>
      <c r="G145" s="22">
        <f>E145/E139</f>
        <v>7.2403462050599207E-2</v>
      </c>
      <c r="H145" s="22">
        <f>F145/F139</f>
        <v>0.10476190476190476</v>
      </c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</sheetData>
  <mergeCells count="166">
    <mergeCell ref="B145:D145"/>
    <mergeCell ref="B139:D139"/>
    <mergeCell ref="B140:D140"/>
    <mergeCell ref="B141:D141"/>
    <mergeCell ref="B142:D142"/>
    <mergeCell ref="B143:D143"/>
    <mergeCell ref="B144:D144"/>
    <mergeCell ref="B121:D121"/>
    <mergeCell ref="B123:Z123"/>
    <mergeCell ref="B124:B126"/>
    <mergeCell ref="C124:C126"/>
    <mergeCell ref="D124:D126"/>
    <mergeCell ref="E124:E126"/>
    <mergeCell ref="F124:L124"/>
    <mergeCell ref="S125:S126"/>
    <mergeCell ref="T125:V125"/>
    <mergeCell ref="B135:D135"/>
    <mergeCell ref="B137:D138"/>
    <mergeCell ref="E137:F137"/>
    <mergeCell ref="G137:H137"/>
    <mergeCell ref="H125:H126"/>
    <mergeCell ref="I125:I126"/>
    <mergeCell ref="J125:J126"/>
    <mergeCell ref="K125:K126"/>
    <mergeCell ref="W125:Y125"/>
    <mergeCell ref="Z125:Z126"/>
    <mergeCell ref="F112:G112"/>
    <mergeCell ref="H112:H113"/>
    <mergeCell ref="I112:I113"/>
    <mergeCell ref="J112:J113"/>
    <mergeCell ref="K112:K113"/>
    <mergeCell ref="L112:L113"/>
    <mergeCell ref="M112:O112"/>
    <mergeCell ref="P112:R112"/>
    <mergeCell ref="M124:S124"/>
    <mergeCell ref="T124:Z124"/>
    <mergeCell ref="F125:G125"/>
    <mergeCell ref="S112:S113"/>
    <mergeCell ref="T112:V112"/>
    <mergeCell ref="W112:Y112"/>
    <mergeCell ref="Z112:Z113"/>
    <mergeCell ref="L125:L126"/>
    <mergeCell ref="M125:O125"/>
    <mergeCell ref="P125:R125"/>
    <mergeCell ref="B108:D108"/>
    <mergeCell ref="B110:Z110"/>
    <mergeCell ref="I93:I94"/>
    <mergeCell ref="J93:J94"/>
    <mergeCell ref="K93:K94"/>
    <mergeCell ref="L93:L94"/>
    <mergeCell ref="M93:O93"/>
    <mergeCell ref="P93:R93"/>
    <mergeCell ref="T111:Z111"/>
    <mergeCell ref="F111:L111"/>
    <mergeCell ref="M111:S111"/>
    <mergeCell ref="B111:B113"/>
    <mergeCell ref="C111:C113"/>
    <mergeCell ref="D111:D113"/>
    <mergeCell ref="E111:E113"/>
    <mergeCell ref="B89:D89"/>
    <mergeCell ref="H78:H79"/>
    <mergeCell ref="I78:I79"/>
    <mergeCell ref="J78:J79"/>
    <mergeCell ref="K78:K79"/>
    <mergeCell ref="L78:L79"/>
    <mergeCell ref="M78:O78"/>
    <mergeCell ref="B91:Z91"/>
    <mergeCell ref="B92:B94"/>
    <mergeCell ref="C92:C94"/>
    <mergeCell ref="D92:D94"/>
    <mergeCell ref="E92:E94"/>
    <mergeCell ref="F92:L92"/>
    <mergeCell ref="M92:S92"/>
    <mergeCell ref="T92:Z92"/>
    <mergeCell ref="F93:G93"/>
    <mergeCell ref="H93:H94"/>
    <mergeCell ref="S93:S94"/>
    <mergeCell ref="T93:V93"/>
    <mergeCell ref="W93:Y93"/>
    <mergeCell ref="Z93:Z94"/>
    <mergeCell ref="B74:D74"/>
    <mergeCell ref="B76:Z76"/>
    <mergeCell ref="B77:B79"/>
    <mergeCell ref="C77:C79"/>
    <mergeCell ref="D77:D79"/>
    <mergeCell ref="E77:E79"/>
    <mergeCell ref="F77:L77"/>
    <mergeCell ref="M77:S77"/>
    <mergeCell ref="T77:Z77"/>
    <mergeCell ref="F78:G78"/>
    <mergeCell ref="P78:R78"/>
    <mergeCell ref="S78:S79"/>
    <mergeCell ref="T78:V78"/>
    <mergeCell ref="W78:Y78"/>
    <mergeCell ref="Z78:Z79"/>
    <mergeCell ref="B57:D57"/>
    <mergeCell ref="B59:Z59"/>
    <mergeCell ref="B60:B62"/>
    <mergeCell ref="C60:C62"/>
    <mergeCell ref="D60:D62"/>
    <mergeCell ref="E60:E62"/>
    <mergeCell ref="F60:L60"/>
    <mergeCell ref="M60:S60"/>
    <mergeCell ref="T60:Z60"/>
    <mergeCell ref="F61:G61"/>
    <mergeCell ref="P61:R61"/>
    <mergeCell ref="S61:S62"/>
    <mergeCell ref="T61:V61"/>
    <mergeCell ref="W61:Y61"/>
    <mergeCell ref="Z61:Z62"/>
    <mergeCell ref="H61:H62"/>
    <mergeCell ref="I61:I62"/>
    <mergeCell ref="J61:J62"/>
    <mergeCell ref="K61:K62"/>
    <mergeCell ref="L61:L62"/>
    <mergeCell ref="M61:O61"/>
    <mergeCell ref="S40:S41"/>
    <mergeCell ref="T40:V40"/>
    <mergeCell ref="W40:Y40"/>
    <mergeCell ref="Z40:Z41"/>
    <mergeCell ref="B38:Z38"/>
    <mergeCell ref="B39:B41"/>
    <mergeCell ref="C39:C41"/>
    <mergeCell ref="D39:D41"/>
    <mergeCell ref="E39:E41"/>
    <mergeCell ref="F39:L39"/>
    <mergeCell ref="M39:S39"/>
    <mergeCell ref="T39:Z39"/>
    <mergeCell ref="F40:G40"/>
    <mergeCell ref="H40:H41"/>
    <mergeCell ref="I40:I41"/>
    <mergeCell ref="J40:J41"/>
    <mergeCell ref="K40:K41"/>
    <mergeCell ref="L40:L41"/>
    <mergeCell ref="M40:O40"/>
    <mergeCell ref="P40:R40"/>
    <mergeCell ref="B36:D36"/>
    <mergeCell ref="T16:Z16"/>
    <mergeCell ref="F17:G17"/>
    <mergeCell ref="H17:H18"/>
    <mergeCell ref="I17:I18"/>
    <mergeCell ref="J17:J18"/>
    <mergeCell ref="K17:K18"/>
    <mergeCell ref="L17:L18"/>
    <mergeCell ref="M17:O17"/>
    <mergeCell ref="P17:R17"/>
    <mergeCell ref="S17:S18"/>
    <mergeCell ref="B15:Z15"/>
    <mergeCell ref="B16:B18"/>
    <mergeCell ref="C16:C18"/>
    <mergeCell ref="D16:D18"/>
    <mergeCell ref="E16:E18"/>
    <mergeCell ref="F16:L16"/>
    <mergeCell ref="M16:S16"/>
    <mergeCell ref="T17:V17"/>
    <mergeCell ref="W17:Y17"/>
    <mergeCell ref="Z17:Z18"/>
    <mergeCell ref="B4:Z4"/>
    <mergeCell ref="B5:Z5"/>
    <mergeCell ref="B6:Z6"/>
    <mergeCell ref="B7:Z7"/>
    <mergeCell ref="B8:Z8"/>
    <mergeCell ref="B9:Z9"/>
    <mergeCell ref="B10:Z10"/>
    <mergeCell ref="B11:Z11"/>
    <mergeCell ref="B13:Z13"/>
  </mergeCells>
  <phoneticPr fontId="11" type="noConversion"/>
  <dataValidations count="3">
    <dataValidation allowBlank="1" showInputMessage="1" showErrorMessage="1" promptTitle="Przedmioty hum. i społ." prompt="ECTS &gt;= 5" sqref="F143" xr:uid="{00000000-0002-0000-0000-000000000000}"/>
    <dataValidation allowBlank="1" showInputMessage="1" showErrorMessage="1" promptTitle="Przedmioty obieralne" prompt="ECTS &gt;= 30%" sqref="H142" xr:uid="{00000000-0002-0000-0000-000001000000}"/>
    <dataValidation allowBlank="1" showInputMessage="1" showErrorMessage="1" promptTitle="Zajęcia praktyczne" prompt="ECTS &gt; 50%" sqref="H140" xr:uid="{00000000-0002-0000-00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ErrorMessage="1" xr:uid="{00000000-0002-0000-0000-000003000000}">
          <x14:formula1>
            <xm:f>dane!$B$3:$B$9</xm:f>
          </x14:formula1>
          <xm:sqref>D19:D35 D42:D56 D63:D66 D68:D73 D80:D88 D95:D97 D99:D107 D114:D120 D127:D134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9"/>
  <sheetViews>
    <sheetView workbookViewId="0">
      <selection activeCell="B25" sqref="B25"/>
    </sheetView>
  </sheetViews>
  <sheetFormatPr defaultColWidth="8.81640625" defaultRowHeight="13" x14ac:dyDescent="0.3"/>
  <cols>
    <col min="1" max="1" width="8.81640625" style="20"/>
    <col min="2" max="2" width="33.453125" style="20" customWidth="1"/>
    <col min="3" max="3" width="9.54296875" style="20" bestFit="1" customWidth="1"/>
    <col min="4" max="4" width="8.81640625" style="20"/>
    <col min="5" max="6" width="10.453125" style="20" customWidth="1"/>
    <col min="7" max="7" width="8.81640625" style="20"/>
    <col min="8" max="8" width="9.453125" style="20" bestFit="1" customWidth="1"/>
    <col min="9" max="10" width="10.453125" style="20" customWidth="1"/>
    <col min="11" max="11" width="8.81640625" style="20"/>
    <col min="15" max="16384" width="8.81640625" style="20"/>
  </cols>
  <sheetData>
    <row r="2" spans="2:10" ht="12" customHeight="1" x14ac:dyDescent="0.3">
      <c r="B2" s="20" t="s">
        <v>47</v>
      </c>
      <c r="D2" s="76" t="s">
        <v>48</v>
      </c>
      <c r="E2" s="76"/>
      <c r="F2" s="76"/>
      <c r="H2" s="76" t="s">
        <v>49</v>
      </c>
      <c r="I2" s="76"/>
      <c r="J2" s="76"/>
    </row>
    <row r="3" spans="2:10" x14ac:dyDescent="0.3">
      <c r="B3" s="23"/>
      <c r="D3" s="20" t="s">
        <v>10</v>
      </c>
      <c r="E3" s="20" t="s">
        <v>50</v>
      </c>
      <c r="F3" s="20" t="s">
        <v>57</v>
      </c>
      <c r="H3" s="24" t="s">
        <v>10</v>
      </c>
      <c r="I3" s="24" t="s">
        <v>50</v>
      </c>
      <c r="J3" s="24" t="s">
        <v>57</v>
      </c>
    </row>
    <row r="4" spans="2:10" x14ac:dyDescent="0.3">
      <c r="B4" s="23" t="s">
        <v>23</v>
      </c>
      <c r="D4" s="20">
        <v>0.5</v>
      </c>
      <c r="E4" s="20">
        <v>15</v>
      </c>
      <c r="F4" s="20">
        <v>10</v>
      </c>
      <c r="H4" s="24">
        <v>0.25</v>
      </c>
      <c r="I4" s="24">
        <v>8</v>
      </c>
      <c r="J4" s="24">
        <v>10</v>
      </c>
    </row>
    <row r="5" spans="2:10" x14ac:dyDescent="0.3">
      <c r="B5" s="23" t="s">
        <v>52</v>
      </c>
      <c r="D5" s="20">
        <v>1</v>
      </c>
      <c r="E5" s="20">
        <v>30</v>
      </c>
      <c r="F5" s="20">
        <v>25</v>
      </c>
      <c r="H5" s="24">
        <v>0.5</v>
      </c>
      <c r="I5" s="24">
        <v>16</v>
      </c>
      <c r="J5" s="24">
        <v>25</v>
      </c>
    </row>
    <row r="6" spans="2:10" x14ac:dyDescent="0.3">
      <c r="B6" s="23" t="s">
        <v>58</v>
      </c>
      <c r="D6" s="20">
        <v>1.5</v>
      </c>
      <c r="E6" s="20">
        <v>45</v>
      </c>
      <c r="F6" s="20">
        <v>40</v>
      </c>
      <c r="H6" s="24">
        <v>0.75</v>
      </c>
      <c r="I6" s="24">
        <v>24</v>
      </c>
      <c r="J6" s="24">
        <v>40</v>
      </c>
    </row>
    <row r="7" spans="2:10" x14ac:dyDescent="0.3">
      <c r="B7" s="23" t="s">
        <v>25</v>
      </c>
      <c r="D7" s="20">
        <v>2</v>
      </c>
      <c r="E7" s="20">
        <v>60</v>
      </c>
      <c r="F7" s="20">
        <v>55</v>
      </c>
      <c r="H7" s="24">
        <v>1</v>
      </c>
      <c r="I7" s="24">
        <v>32</v>
      </c>
      <c r="J7" s="24">
        <v>55</v>
      </c>
    </row>
    <row r="8" spans="2:10" x14ac:dyDescent="0.3">
      <c r="B8" s="23" t="s">
        <v>51</v>
      </c>
      <c r="D8" s="20">
        <v>2.5</v>
      </c>
      <c r="E8" s="20">
        <v>75</v>
      </c>
      <c r="F8" s="20">
        <v>70</v>
      </c>
      <c r="H8" s="24">
        <v>1.25</v>
      </c>
      <c r="I8" s="24">
        <v>40</v>
      </c>
      <c r="J8" s="24">
        <v>70</v>
      </c>
    </row>
    <row r="9" spans="2:10" x14ac:dyDescent="0.3">
      <c r="B9" s="23" t="s">
        <v>32</v>
      </c>
      <c r="D9" s="20">
        <v>3</v>
      </c>
      <c r="E9" s="20">
        <v>90</v>
      </c>
      <c r="F9" s="20">
        <v>85</v>
      </c>
      <c r="H9" s="24">
        <v>1.5</v>
      </c>
      <c r="I9" s="24">
        <v>90</v>
      </c>
      <c r="J9" s="24">
        <v>85</v>
      </c>
    </row>
    <row r="10" spans="2:10" x14ac:dyDescent="0.3">
      <c r="B10" s="23"/>
      <c r="D10" s="20">
        <v>3.5</v>
      </c>
      <c r="E10" s="20">
        <v>105</v>
      </c>
      <c r="F10" s="20">
        <v>100</v>
      </c>
      <c r="H10" s="24">
        <v>1.75</v>
      </c>
      <c r="I10" s="24">
        <v>105</v>
      </c>
      <c r="J10" s="24">
        <v>100</v>
      </c>
    </row>
    <row r="11" spans="2:10" x14ac:dyDescent="0.3">
      <c r="B11" s="23"/>
      <c r="D11" s="20">
        <v>4</v>
      </c>
      <c r="E11" s="20">
        <v>120</v>
      </c>
      <c r="F11" s="20">
        <v>115</v>
      </c>
      <c r="H11" s="24">
        <v>2</v>
      </c>
      <c r="I11" s="24">
        <v>120</v>
      </c>
      <c r="J11" s="24">
        <v>115</v>
      </c>
    </row>
    <row r="12" spans="2:10" x14ac:dyDescent="0.3">
      <c r="B12" s="23"/>
      <c r="D12" s="20">
        <v>4.5</v>
      </c>
      <c r="E12" s="20">
        <v>135</v>
      </c>
      <c r="F12" s="20">
        <v>130</v>
      </c>
      <c r="H12" s="24">
        <v>2.25</v>
      </c>
      <c r="I12" s="24">
        <v>135</v>
      </c>
      <c r="J12" s="24">
        <v>130</v>
      </c>
    </row>
    <row r="13" spans="2:10" x14ac:dyDescent="0.3">
      <c r="B13" s="23"/>
      <c r="D13" s="20">
        <v>5</v>
      </c>
      <c r="E13" s="20">
        <v>150</v>
      </c>
      <c r="F13" s="20">
        <v>145</v>
      </c>
      <c r="H13" s="24">
        <v>2.5</v>
      </c>
      <c r="I13" s="24">
        <v>150</v>
      </c>
      <c r="J13" s="24">
        <v>145</v>
      </c>
    </row>
    <row r="14" spans="2:10" x14ac:dyDescent="0.3">
      <c r="B14" s="23"/>
      <c r="D14" s="20">
        <v>5.5</v>
      </c>
      <c r="E14" s="20">
        <v>165</v>
      </c>
      <c r="F14" s="20">
        <v>160</v>
      </c>
      <c r="H14" s="24">
        <v>2.75</v>
      </c>
      <c r="I14" s="24">
        <v>165</v>
      </c>
      <c r="J14" s="24">
        <v>160</v>
      </c>
    </row>
    <row r="15" spans="2:10" x14ac:dyDescent="0.3">
      <c r="B15" s="23"/>
      <c r="D15" s="20">
        <v>6</v>
      </c>
      <c r="E15" s="20">
        <v>180</v>
      </c>
      <c r="F15" s="20">
        <v>175</v>
      </c>
      <c r="H15" s="24">
        <v>3</v>
      </c>
      <c r="I15" s="24">
        <v>180</v>
      </c>
      <c r="J15" s="24">
        <v>175</v>
      </c>
    </row>
    <row r="16" spans="2:10" x14ac:dyDescent="0.3">
      <c r="B16" s="23"/>
      <c r="D16" s="20">
        <v>6.5</v>
      </c>
      <c r="E16" s="20">
        <v>195</v>
      </c>
      <c r="F16" s="20">
        <v>190</v>
      </c>
      <c r="H16" s="24">
        <v>3.25</v>
      </c>
      <c r="I16" s="24">
        <v>195</v>
      </c>
      <c r="J16" s="24">
        <v>190</v>
      </c>
    </row>
    <row r="17" spans="4:10" x14ac:dyDescent="0.3">
      <c r="D17" s="20">
        <v>7</v>
      </c>
      <c r="E17" s="20">
        <v>210</v>
      </c>
      <c r="F17" s="20">
        <v>205</v>
      </c>
      <c r="H17" s="24">
        <v>3.5</v>
      </c>
      <c r="I17" s="24">
        <v>210</v>
      </c>
      <c r="J17" s="24">
        <v>205</v>
      </c>
    </row>
    <row r="18" spans="4:10" x14ac:dyDescent="0.3">
      <c r="D18" s="20">
        <v>7.5</v>
      </c>
      <c r="E18" s="20">
        <v>225</v>
      </c>
      <c r="F18" s="20">
        <v>220</v>
      </c>
      <c r="H18" s="24">
        <v>3.75</v>
      </c>
      <c r="I18" s="24">
        <v>225</v>
      </c>
      <c r="J18" s="24">
        <v>220</v>
      </c>
    </row>
    <row r="19" spans="4:10" x14ac:dyDescent="0.3">
      <c r="D19" s="20">
        <v>8</v>
      </c>
      <c r="E19" s="20">
        <v>240</v>
      </c>
      <c r="F19" s="20">
        <v>235</v>
      </c>
      <c r="H19" s="24">
        <v>4</v>
      </c>
      <c r="I19" s="24">
        <v>240</v>
      </c>
      <c r="J19" s="24">
        <v>235</v>
      </c>
    </row>
  </sheetData>
  <mergeCells count="2">
    <mergeCell ref="D2:F2"/>
    <mergeCell ref="H2:J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dane</vt:lpstr>
    </vt:vector>
  </TitlesOfParts>
  <Manager/>
  <Company>PWSZ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Siatka zajęć</dc:title>
  <dc:subject/>
  <dc:creator>Przemysław Zakrzewski</dc:creator>
  <cp:keywords/>
  <dc:description/>
  <cp:lastModifiedBy>Demo</cp:lastModifiedBy>
  <cp:revision/>
  <cp:lastPrinted>2020-08-03T14:34:20Z</cp:lastPrinted>
  <dcterms:created xsi:type="dcterms:W3CDTF">2006-06-08T21:32:14Z</dcterms:created>
  <dcterms:modified xsi:type="dcterms:W3CDTF">2022-07-21T18:31:43Z</dcterms:modified>
  <cp:category/>
  <cp:contentStatus/>
</cp:coreProperties>
</file>